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_Rozpracované stavby\RG_24069_Teplice Maršovská - střecha\04_Odevzdaná PD\20260218_Rozpočty aktualizace\"/>
    </mc:Choice>
  </mc:AlternateContent>
  <bookViews>
    <workbookView xWindow="0" yWindow="0" windowWidth="0" windowHeight="0"/>
  </bookViews>
  <sheets>
    <sheet name="Rekapitulace stavby" sheetId="1" r:id="rId1"/>
    <sheet name="00 - Ostatní náklady" sheetId="2" r:id="rId2"/>
    <sheet name="01 - Stavební úprav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'00 - Ostatní náklady'!$C$121:$K$163</definedName>
    <definedName name="_xlnm.Print_Area" localSheetId="1">'00 - Ostatní náklady'!$C$4:$J$76,'00 - Ostatní náklady'!$C$82:$J$103,'00 - Ostatní náklady'!$C$109:$J$163</definedName>
    <definedName name="_xlnm.Print_Titles" localSheetId="1">'00 - Ostatní náklady'!$121:$121</definedName>
    <definedName name="_xlnm._FilterDatabase" localSheetId="2" hidden="1">'01 - Stavební úpravy'!$C$136:$K$596</definedName>
    <definedName name="_xlnm.Print_Area" localSheetId="2">'01 - Stavební úpravy'!$C$4:$J$76,'01 - Stavební úpravy'!$C$82:$J$118,'01 - Stavební úpravy'!$C$124:$J$596</definedName>
    <definedName name="_xlnm.Print_Titles" localSheetId="2">'01 - Stavební úpravy'!$136:$136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595"/>
  <c r="BH595"/>
  <c r="BG595"/>
  <c r="BF595"/>
  <c r="T595"/>
  <c r="R595"/>
  <c r="P595"/>
  <c r="BI591"/>
  <c r="BH591"/>
  <c r="BG591"/>
  <c r="BF591"/>
  <c r="T591"/>
  <c r="R591"/>
  <c r="P591"/>
  <c r="BI587"/>
  <c r="BH587"/>
  <c r="BG587"/>
  <c r="BF587"/>
  <c r="T587"/>
  <c r="R587"/>
  <c r="P587"/>
  <c r="BI584"/>
  <c r="BH584"/>
  <c r="BG584"/>
  <c r="BF584"/>
  <c r="T584"/>
  <c r="R584"/>
  <c r="P584"/>
  <c r="BI579"/>
  <c r="BH579"/>
  <c r="BG579"/>
  <c r="BF579"/>
  <c r="T579"/>
  <c r="R579"/>
  <c r="P579"/>
  <c r="BI575"/>
  <c r="BH575"/>
  <c r="BG575"/>
  <c r="BF575"/>
  <c r="T575"/>
  <c r="R575"/>
  <c r="P575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59"/>
  <c r="BH559"/>
  <c r="BG559"/>
  <c r="BF559"/>
  <c r="T559"/>
  <c r="R559"/>
  <c r="P559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3"/>
  <c r="BH533"/>
  <c r="BG533"/>
  <c r="BF533"/>
  <c r="T533"/>
  <c r="R533"/>
  <c r="P533"/>
  <c r="BI530"/>
  <c r="BH530"/>
  <c r="BG530"/>
  <c r="BF530"/>
  <c r="T530"/>
  <c r="R530"/>
  <c r="P530"/>
  <c r="BI528"/>
  <c r="BH528"/>
  <c r="BG528"/>
  <c r="BF528"/>
  <c r="T528"/>
  <c r="R528"/>
  <c r="P528"/>
  <c r="BI525"/>
  <c r="BH525"/>
  <c r="BG525"/>
  <c r="BF525"/>
  <c r="T525"/>
  <c r="R525"/>
  <c r="P525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3"/>
  <c r="BH513"/>
  <c r="BG513"/>
  <c r="BF513"/>
  <c r="T513"/>
  <c r="R513"/>
  <c r="P513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5"/>
  <c r="BH495"/>
  <c r="BG495"/>
  <c r="BF495"/>
  <c r="T495"/>
  <c r="R495"/>
  <c r="P495"/>
  <c r="BI492"/>
  <c r="BH492"/>
  <c r="BG492"/>
  <c r="BF492"/>
  <c r="T492"/>
  <c r="R492"/>
  <c r="P492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89"/>
  <c r="BH289"/>
  <c r="BG289"/>
  <c r="BF289"/>
  <c r="T289"/>
  <c r="R289"/>
  <c r="P289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T212"/>
  <c r="R213"/>
  <c r="R212"/>
  <c r="P213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T164"/>
  <c r="R165"/>
  <c r="R164"/>
  <c r="P165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J133"/>
  <c r="F133"/>
  <c r="F131"/>
  <c r="E129"/>
  <c r="J91"/>
  <c r="F91"/>
  <c r="F89"/>
  <c r="E87"/>
  <c r="J24"/>
  <c r="E24"/>
  <c r="J134"/>
  <c r="J23"/>
  <c r="J18"/>
  <c r="E18"/>
  <c r="F92"/>
  <c r="J17"/>
  <c r="J12"/>
  <c r="J89"/>
  <c r="E7"/>
  <c r="E127"/>
  <c i="2" r="J37"/>
  <c r="J36"/>
  <c i="1" r="AY95"/>
  <c i="2" r="J35"/>
  <c i="1" r="AX95"/>
  <c i="2"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89"/>
  <c r="E7"/>
  <c r="E112"/>
  <c i="1" r="L90"/>
  <c r="AM90"/>
  <c r="AM89"/>
  <c r="L89"/>
  <c r="AM87"/>
  <c r="L87"/>
  <c r="L85"/>
  <c r="L84"/>
  <c i="3" r="J551"/>
  <c r="J533"/>
  <c r="BK530"/>
  <c r="BK505"/>
  <c r="BK488"/>
  <c r="BK471"/>
  <c r="J454"/>
  <c r="J450"/>
  <c r="J448"/>
  <c r="J439"/>
  <c r="J408"/>
  <c r="BK405"/>
  <c r="J374"/>
  <c r="J371"/>
  <c r="BK358"/>
  <c r="BK320"/>
  <c r="BK251"/>
  <c r="BK246"/>
  <c r="BK172"/>
  <c r="BK169"/>
  <c i="2" r="BK160"/>
  <c r="BK135"/>
  <c r="BK132"/>
  <c r="BK128"/>
  <c r="BK125"/>
  <c i="3" r="J587"/>
  <c r="J579"/>
  <c r="BK571"/>
  <c r="BK563"/>
  <c r="BK557"/>
  <c r="BK556"/>
  <c r="BK555"/>
  <c r="BK553"/>
  <c r="BK520"/>
  <c r="BK513"/>
  <c r="BK486"/>
  <c r="J411"/>
  <c r="J398"/>
  <c r="BK393"/>
  <c r="BK339"/>
  <c r="BK304"/>
  <c r="J300"/>
  <c r="BK204"/>
  <c r="J201"/>
  <c r="BK199"/>
  <c r="BK158"/>
  <c i="2" r="BK150"/>
  <c r="J149"/>
  <c r="J138"/>
  <c r="J135"/>
  <c i="3" r="J555"/>
  <c r="BK545"/>
  <c r="J508"/>
  <c r="BK495"/>
  <c r="J486"/>
  <c r="J483"/>
  <c r="BK480"/>
  <c r="BK474"/>
  <c r="BK465"/>
  <c r="J445"/>
  <c r="BK439"/>
  <c r="J387"/>
  <c r="J384"/>
  <c r="BK381"/>
  <c r="BK364"/>
  <c r="BK317"/>
  <c r="J285"/>
  <c r="J251"/>
  <c r="BK225"/>
  <c r="BK213"/>
  <c r="BK208"/>
  <c r="BK195"/>
  <c r="BK191"/>
  <c r="J182"/>
  <c r="BK175"/>
  <c i="2" r="J144"/>
  <c r="J141"/>
  <c r="J132"/>
  <c i="3" r="J541"/>
  <c r="BK492"/>
  <c r="BK483"/>
  <c r="J480"/>
  <c r="J424"/>
  <c r="J421"/>
  <c r="J377"/>
  <c r="BK374"/>
  <c r="J368"/>
  <c r="J361"/>
  <c r="J346"/>
  <c r="BK306"/>
  <c r="J296"/>
  <c r="J289"/>
  <c r="BK285"/>
  <c r="J279"/>
  <c r="J269"/>
  <c r="J265"/>
  <c r="J262"/>
  <c r="BK242"/>
  <c r="BK229"/>
  <c r="BK219"/>
  <c r="J188"/>
  <c r="J169"/>
  <c r="J161"/>
  <c i="2" r="BK158"/>
  <c i="3" r="J543"/>
  <c r="J537"/>
  <c r="J517"/>
  <c r="J505"/>
  <c r="BK349"/>
  <c r="J335"/>
  <c r="BK324"/>
  <c r="BK300"/>
  <c r="BK275"/>
  <c r="BK269"/>
  <c r="BK265"/>
  <c r="J242"/>
  <c r="J238"/>
  <c r="J199"/>
  <c r="BK196"/>
  <c r="J152"/>
  <c r="BK140"/>
  <c i="2" r="J151"/>
  <c i="3" r="J523"/>
  <c r="J469"/>
  <c r="J465"/>
  <c r="BK454"/>
  <c r="BK435"/>
  <c r="BK421"/>
  <c r="BK418"/>
  <c r="BK415"/>
  <c r="BK411"/>
  <c r="BK402"/>
  <c r="BK398"/>
  <c r="J395"/>
  <c r="BK377"/>
  <c r="J317"/>
  <c r="BK313"/>
  <c r="J219"/>
  <c r="J210"/>
  <c r="J197"/>
  <c r="J195"/>
  <c r="J191"/>
  <c r="J143"/>
  <c i="2" r="BK151"/>
  <c r="BK138"/>
  <c i="3" r="BK579"/>
  <c r="J575"/>
  <c r="J567"/>
  <c r="J559"/>
  <c r="J557"/>
  <c r="BK549"/>
  <c r="J530"/>
  <c r="J528"/>
  <c r="J525"/>
  <c r="BK502"/>
  <c r="BK477"/>
  <c r="BK387"/>
  <c r="BK371"/>
  <c r="BK368"/>
  <c r="BK331"/>
  <c r="J178"/>
  <c r="J165"/>
  <c r="BK161"/>
  <c r="J595"/>
  <c r="J591"/>
  <c r="BK567"/>
  <c r="J549"/>
  <c r="J513"/>
  <c r="J474"/>
  <c r="BK469"/>
  <c r="BK458"/>
  <c r="BK450"/>
  <c r="BK448"/>
  <c r="J435"/>
  <c r="BK431"/>
  <c r="BK427"/>
  <c r="J381"/>
  <c r="J364"/>
  <c r="J356"/>
  <c r="J349"/>
  <c r="J331"/>
  <c r="J328"/>
  <c r="J324"/>
  <c r="J320"/>
  <c r="J310"/>
  <c r="J306"/>
  <c r="BK262"/>
  <c r="BK259"/>
  <c r="J208"/>
  <c r="J206"/>
  <c r="J204"/>
  <c r="J196"/>
  <c r="J172"/>
  <c r="BK149"/>
  <c r="J140"/>
  <c r="BK528"/>
  <c r="J520"/>
  <c r="J492"/>
  <c r="J488"/>
  <c r="J471"/>
  <c r="J461"/>
  <c r="J458"/>
  <c r="J442"/>
  <c r="J431"/>
  <c r="J427"/>
  <c r="BK424"/>
  <c r="BK353"/>
  <c r="BK343"/>
  <c r="J304"/>
  <c r="BK279"/>
  <c r="J275"/>
  <c r="J259"/>
  <c r="J255"/>
  <c r="BK238"/>
  <c r="BK233"/>
  <c r="BK222"/>
  <c r="BK216"/>
  <c r="J213"/>
  <c r="BK188"/>
  <c r="J158"/>
  <c r="BK155"/>
  <c i="2" r="J150"/>
  <c r="BK148"/>
  <c r="BK144"/>
  <c r="BK141"/>
  <c i="3" r="BK595"/>
  <c r="BK591"/>
  <c r="BK587"/>
  <c r="J584"/>
  <c r="J571"/>
  <c r="J563"/>
  <c r="BK559"/>
  <c r="J556"/>
  <c r="J553"/>
  <c r="BK551"/>
  <c r="BK547"/>
  <c r="J545"/>
  <c r="BK543"/>
  <c r="BK541"/>
  <c r="BK539"/>
  <c r="BK517"/>
  <c r="BK499"/>
  <c r="J495"/>
  <c r="BK445"/>
  <c r="BK442"/>
  <c r="J418"/>
  <c r="J415"/>
  <c r="BK408"/>
  <c r="BK390"/>
  <c r="BK361"/>
  <c r="BK356"/>
  <c r="J353"/>
  <c r="J343"/>
  <c r="BK328"/>
  <c r="BK296"/>
  <c r="BK289"/>
  <c r="J233"/>
  <c r="J229"/>
  <c r="J225"/>
  <c r="J222"/>
  <c r="J155"/>
  <c r="BK152"/>
  <c r="J146"/>
  <c i="2" r="J154"/>
  <c i="3" r="J547"/>
  <c r="BK537"/>
  <c r="BK533"/>
  <c r="BK508"/>
  <c r="J502"/>
  <c r="J499"/>
  <c r="J405"/>
  <c r="J402"/>
  <c r="BK384"/>
  <c r="J358"/>
  <c r="J339"/>
  <c r="BK335"/>
  <c r="J313"/>
  <c r="BK310"/>
  <c r="J216"/>
  <c r="BK210"/>
  <c r="BK182"/>
  <c r="BK178"/>
  <c r="J175"/>
  <c r="BK165"/>
  <c r="J149"/>
  <c r="BK146"/>
  <c r="BK143"/>
  <c i="2" r="J161"/>
  <c r="J160"/>
  <c r="J158"/>
  <c r="BK154"/>
  <c r="BK149"/>
  <c i="3" r="BK584"/>
  <c r="BK575"/>
  <c r="J539"/>
  <c r="BK525"/>
  <c r="BK523"/>
  <c r="J477"/>
  <c r="BK461"/>
  <c r="BK395"/>
  <c r="J393"/>
  <c r="J390"/>
  <c r="BK346"/>
  <c r="BK255"/>
  <c r="J246"/>
  <c r="BK206"/>
  <c r="BK201"/>
  <c r="BK197"/>
  <c i="2" r="BK161"/>
  <c r="J148"/>
  <c r="J128"/>
  <c r="J125"/>
  <c i="1" r="AS94"/>
  <c i="2" l="1" r="R124"/>
  <c i="3" r="T394"/>
  <c i="2" r="T124"/>
  <c r="P159"/>
  <c i="3" r="R470"/>
  <c i="2" r="BK124"/>
  <c r="J124"/>
  <c r="J98"/>
  <c r="R147"/>
  <c i="3" r="BK181"/>
  <c r="J181"/>
  <c r="J101"/>
  <c r="T194"/>
  <c r="BK305"/>
  <c r="J305"/>
  <c r="J106"/>
  <c r="P487"/>
  <c i="2" r="BK147"/>
  <c r="J147"/>
  <c r="J99"/>
  <c r="T159"/>
  <c i="3" r="BK168"/>
  <c r="J168"/>
  <c r="J100"/>
  <c r="R181"/>
  <c r="R194"/>
  <c r="T487"/>
  <c i="2" r="T147"/>
  <c i="3" r="BK139"/>
  <c r="J139"/>
  <c r="J98"/>
  <c r="BK215"/>
  <c r="J215"/>
  <c r="J105"/>
  <c r="R524"/>
  <c r="T181"/>
  <c r="P529"/>
  <c r="P215"/>
  <c r="T305"/>
  <c r="T529"/>
  <c r="P168"/>
  <c r="P538"/>
  <c r="T139"/>
  <c r="T138"/>
  <c r="T168"/>
  <c r="BK194"/>
  <c r="J194"/>
  <c r="J102"/>
  <c r="P305"/>
  <c r="R538"/>
  <c i="2" r="P147"/>
  <c r="R159"/>
  <c i="3" r="T215"/>
  <c r="BK558"/>
  <c r="J558"/>
  <c r="J115"/>
  <c i="2" r="BK159"/>
  <c r="J159"/>
  <c r="J102"/>
  <c i="3" r="P139"/>
  <c r="R215"/>
  <c r="R558"/>
  <c i="2" r="P124"/>
  <c r="P123"/>
  <c r="P122"/>
  <c i="1" r="AU95"/>
  <c i="3" r="R139"/>
  <c r="R138"/>
  <c r="R168"/>
  <c r="P181"/>
  <c r="P194"/>
  <c r="R305"/>
  <c r="BK357"/>
  <c r="J357"/>
  <c r="J107"/>
  <c r="P357"/>
  <c r="R357"/>
  <c r="T357"/>
  <c r="BK394"/>
  <c r="J394"/>
  <c r="J108"/>
  <c r="P394"/>
  <c r="R394"/>
  <c r="BK449"/>
  <c r="J449"/>
  <c r="J109"/>
  <c r="P449"/>
  <c r="R449"/>
  <c r="T449"/>
  <c r="BK470"/>
  <c r="J470"/>
  <c r="J110"/>
  <c r="P470"/>
  <c r="T470"/>
  <c r="BK487"/>
  <c r="J487"/>
  <c r="J111"/>
  <c r="R487"/>
  <c r="BK524"/>
  <c r="J524"/>
  <c r="J112"/>
  <c r="P524"/>
  <c r="T524"/>
  <c r="BK529"/>
  <c r="J529"/>
  <c r="J113"/>
  <c r="R529"/>
  <c r="BK538"/>
  <c r="J538"/>
  <c r="J114"/>
  <c r="T538"/>
  <c r="P558"/>
  <c r="T558"/>
  <c r="BK583"/>
  <c r="J583"/>
  <c r="J116"/>
  <c r="P583"/>
  <c r="R583"/>
  <c r="T583"/>
  <c r="BK590"/>
  <c r="J590"/>
  <c r="J117"/>
  <c r="P590"/>
  <c r="R590"/>
  <c r="T590"/>
  <c i="2" r="BE151"/>
  <c i="3" r="E85"/>
  <c r="BE146"/>
  <c r="BE175"/>
  <c r="BE182"/>
  <c r="BE219"/>
  <c r="BE222"/>
  <c r="BE251"/>
  <c r="BE259"/>
  <c r="BE324"/>
  <c r="BE353"/>
  <c r="BE541"/>
  <c r="BE571"/>
  <c r="BE579"/>
  <c r="BE169"/>
  <c r="BE195"/>
  <c r="BE204"/>
  <c r="BE242"/>
  <c r="BE262"/>
  <c r="BE361"/>
  <c r="BE371"/>
  <c r="BE387"/>
  <c r="BE390"/>
  <c r="BE549"/>
  <c i="2" r="BE125"/>
  <c r="BE135"/>
  <c r="BE148"/>
  <c r="BE161"/>
  <c i="3" r="J92"/>
  <c r="J131"/>
  <c r="BE140"/>
  <c r="BE158"/>
  <c r="BE213"/>
  <c r="BE216"/>
  <c r="BE364"/>
  <c r="BE368"/>
  <c r="BE381"/>
  <c r="BE424"/>
  <c r="BE502"/>
  <c r="BE505"/>
  <c r="BE525"/>
  <c r="BE556"/>
  <c r="BE563"/>
  <c r="BE567"/>
  <c r="BE575"/>
  <c r="BE587"/>
  <c r="BE591"/>
  <c r="BE595"/>
  <c i="2" r="F92"/>
  <c r="J119"/>
  <c i="3" r="F134"/>
  <c r="BE165"/>
  <c r="BE191"/>
  <c r="BE197"/>
  <c r="BE208"/>
  <c r="BE296"/>
  <c r="BE317"/>
  <c r="BE358"/>
  <c r="BE408"/>
  <c r="BE435"/>
  <c r="BE445"/>
  <c r="BE513"/>
  <c r="BE530"/>
  <c i="2" r="BE144"/>
  <c r="BE149"/>
  <c r="BK157"/>
  <c r="J157"/>
  <c r="J101"/>
  <c i="3" r="BE161"/>
  <c r="BE265"/>
  <c r="BE300"/>
  <c r="BE461"/>
  <c r="BE483"/>
  <c r="BE537"/>
  <c r="BE539"/>
  <c r="BE551"/>
  <c r="BE553"/>
  <c r="BE557"/>
  <c r="BK164"/>
  <c r="J164"/>
  <c r="J99"/>
  <c r="BE233"/>
  <c r="BE255"/>
  <c r="BE285"/>
  <c r="BE310"/>
  <c r="BE335"/>
  <c r="BE377"/>
  <c r="BE398"/>
  <c r="BE418"/>
  <c r="BE450"/>
  <c r="BE555"/>
  <c r="BK212"/>
  <c r="J212"/>
  <c r="J103"/>
  <c i="2" r="BE128"/>
  <c r="BE141"/>
  <c i="3" r="BE172"/>
  <c r="BE199"/>
  <c r="BE275"/>
  <c r="BE331"/>
  <c r="BE339"/>
  <c r="BE439"/>
  <c r="BE458"/>
  <c r="BE477"/>
  <c r="BE480"/>
  <c i="2" r="E85"/>
  <c r="BK153"/>
  <c r="J153"/>
  <c r="J100"/>
  <c i="3" r="BE155"/>
  <c r="BE201"/>
  <c r="BE206"/>
  <c r="BE225"/>
  <c r="BE246"/>
  <c r="BE279"/>
  <c r="BE304"/>
  <c r="BE313"/>
  <c r="BE343"/>
  <c r="BE356"/>
  <c r="BE384"/>
  <c r="BE402"/>
  <c r="BE427"/>
  <c r="BE486"/>
  <c r="BE495"/>
  <c r="BE545"/>
  <c i="2" r="BE132"/>
  <c r="BE160"/>
  <c i="3" r="BE178"/>
  <c r="BE431"/>
  <c r="BE465"/>
  <c r="BE471"/>
  <c r="BE547"/>
  <c i="2" r="BE138"/>
  <c r="BE150"/>
  <c i="3" r="BE196"/>
  <c r="BE238"/>
  <c r="BE320"/>
  <c r="BE328"/>
  <c r="BE374"/>
  <c r="BE405"/>
  <c r="BE421"/>
  <c r="BE448"/>
  <c r="BE454"/>
  <c r="BE469"/>
  <c r="BE488"/>
  <c r="BE492"/>
  <c r="BE499"/>
  <c r="BE517"/>
  <c r="BE520"/>
  <c i="2" r="J116"/>
  <c r="BE158"/>
  <c i="3" r="BE143"/>
  <c r="BE149"/>
  <c r="BE152"/>
  <c r="BE188"/>
  <c r="BE229"/>
  <c r="BE269"/>
  <c r="BE346"/>
  <c r="BE415"/>
  <c r="BE523"/>
  <c r="BE533"/>
  <c r="BE559"/>
  <c r="BE584"/>
  <c i="2" r="BE154"/>
  <c i="3" r="BE210"/>
  <c r="BE289"/>
  <c r="BE306"/>
  <c r="BE349"/>
  <c r="BE393"/>
  <c r="BE395"/>
  <c r="BE411"/>
  <c r="BE442"/>
  <c r="BE474"/>
  <c r="BE508"/>
  <c r="BE528"/>
  <c r="BE543"/>
  <c i="2" r="F35"/>
  <c i="1" r="BB95"/>
  <c i="2" r="F37"/>
  <c i="1" r="BD95"/>
  <c i="2" r="J34"/>
  <c i="1" r="AW95"/>
  <c i="3" r="F34"/>
  <c i="1" r="BA96"/>
  <c i="2" r="F36"/>
  <c i="1" r="BC95"/>
  <c i="3" r="F35"/>
  <c i="1" r="BB96"/>
  <c i="2" r="F34"/>
  <c i="1" r="BA95"/>
  <c i="3" r="F36"/>
  <c i="1" r="BC96"/>
  <c i="3" r="J34"/>
  <c i="1" r="AW96"/>
  <c i="3" r="F37"/>
  <c i="1" r="BD96"/>
  <c i="3" l="1" r="T214"/>
  <c r="T137"/>
  <c r="R214"/>
  <c r="R137"/>
  <c r="P138"/>
  <c r="P214"/>
  <c i="2" r="T123"/>
  <c r="T122"/>
  <c r="R123"/>
  <c r="R122"/>
  <c i="3" r="BK138"/>
  <c r="J138"/>
  <c r="J97"/>
  <c i="2" r="BK123"/>
  <c r="BK122"/>
  <c r="J122"/>
  <c i="3" r="BK214"/>
  <c r="J214"/>
  <c r="J104"/>
  <c i="1" r="BD94"/>
  <c r="W33"/>
  <c i="2" r="J33"/>
  <c i="1" r="AV95"/>
  <c r="AT95"/>
  <c i="2" r="J30"/>
  <c i="1" r="AG95"/>
  <c r="AN95"/>
  <c r="BB94"/>
  <c r="W31"/>
  <c r="BC94"/>
  <c r="AY94"/>
  <c i="3" r="F33"/>
  <c i="1" r="AZ96"/>
  <c i="3" r="J33"/>
  <c i="1" r="AV96"/>
  <c r="AT96"/>
  <c i="2" r="F33"/>
  <c i="1" r="AZ95"/>
  <c r="BA94"/>
  <c r="W30"/>
  <c i="3" l="1" r="P137"/>
  <c i="1" r="AU96"/>
  <c i="2" r="J39"/>
  <c r="J96"/>
  <c r="J123"/>
  <c r="J97"/>
  <c i="3" r="BK137"/>
  <c r="J137"/>
  <c r="J96"/>
  <c i="1" r="AU94"/>
  <c r="AZ94"/>
  <c r="W29"/>
  <c r="AW94"/>
  <c r="AK30"/>
  <c r="W32"/>
  <c r="AX94"/>
  <c i="3" l="1" r="J30"/>
  <c i="1" r="AG96"/>
  <c r="AN96"/>
  <c r="AV94"/>
  <c r="AK29"/>
  <c i="3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<sst xmlns="http://schemas.openxmlformats.org/spreadsheetml/2006/main">
  <si>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</si>
  <si>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</si>
  <si>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</si>
  <si>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</si>
  <si>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</si>
  <si>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{1d45dc24-363f-4bbf-b78a-c20cc13485ff}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</si>
  <si>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</si>
  <si>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</si>
  <si>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</si>
  <si>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</si>
  <si>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</si>
  <si>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</si>
  <si>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</si>
  <si>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</si>
  <si>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RG_24069_MVD3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</si>
  <si>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</si>
  <si>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</si>
  <si>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střechy ZŠ Maršovská - pavilon MVD3, Teplice</t>
  </si>
  <si>
    <t>KSO:</t>
  </si>
  <si>
    <t>CC-CZ:</t>
  </si>
  <si>
    <t>Místo:</t>
  </si>
  <si>
    <t>Maršovská 1575/2, 415 01 Teplice – Trnovany</t>
  </si>
  <si>
    <t>Datum:</t>
  </si>
  <si>
    <t>20. 1. 2025</t>
  </si>
  <si>
    <t>Zadavatel:</t>
  </si>
  <si>
    <t>IČ:</t>
  </si>
  <si>
    <t>65639669</t>
  </si>
  <si>
    <t>Statutární město Teplice</t>
  </si>
  <si>
    <t>DIČ:</t>
  </si>
  <si>
    <t>Uchazeč:</t>
  </si>
  <si>
    <t>Vyplň údaj</t>
  </si>
  <si>
    <t>Projektant:</t>
  </si>
  <si>
    <t>27967344</t>
  </si>
  <si>
    <t>RotaGroup a.s.</t>
  </si>
  <si>
    <t>CZ27967344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</si>
  <si>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</si>
  <si>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</si>
  <si>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</si>
  <si>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</si>
  <si>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</si>
  <si>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</si>
  <si>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</si>
  <si>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</si>
  <si>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</si>
  <si>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</si>
  <si>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</si>
  <si>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</si>
  <si>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</si>
  <si>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</si>
  <si>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</si>
  <si>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</si>
  <si>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</si>
  <si>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</si>
  <si>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</si>
  <si>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</si>
  <si>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</si>
  <si>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</si>
  <si>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</si>
  <si>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</si>
  <si>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</si>
  <si>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</si>
  <si>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</si>
  <si>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</si>
  <si>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</si>
  <si>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</si>
  <si>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</si>
  <si>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</si>
  <si>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</si>
  <si>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</si>
  <si>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</si>
  <si>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</si>
  <si>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</si>
  <si>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</si>
  <si>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</si>
  <si>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</si>
  <si>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</si>
  <si>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</si>
  <si>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</si>
  <si>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</si>
  <si>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</si>
  <si>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</si>
  <si>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</si>
  <si>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</si>
  <si>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</si>
  <si>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</si>
  <si>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Ostatní náklady</t>
  </si>
  <si>
    <t>STA</t>
  </si>
  <si>
    <t>1</t>
  </si>
  <si>
    <t>{fbe36de1-2167-42d3-aaf1-111f228e21aa}</t>
  </si>
  <si>
    <t>2</t>
  </si>
  <si>
    <t>01</t>
  </si>
  <si>
    <t>Stavební úpravy</t>
  </si>
  <si>
    <t>{372b5e1d-8369-499e-9ae5-690025121a0d}</t>
  </si>
  <si>
    <t>KRYCÍ LIST SOUPISU PRACÍ</t>
  </si>
  <si>
    <t>Objekt:</t>
  </si>
  <si>
    <t>00 - Ostatní náklady</t>
  </si>
  <si>
    <t>- URČENÍ VRN STAVBY PROVEDE DODAVATEL STAVBY. CENY MUSÍ ZAHRNOVAT I NÁKLADY NA PŘIPOJENÍ, MĚŘENÍ A SPOTŘEBY MÉDIÍ PRO REALIZACI. DÁLE NÁKLADY NA ZAŘÍZENÍ STAVENIŠTĚ, MOŽNÝ PROVOZ INVESTORA A VEŠKERÉ NÁKLADY NA REVIZE A ZKOUŠKY SPOJENÉ S UVEDENÍM STAVBY DO PROVOZU, NÁKLADY SPOJENÉ S KOLAUDAČNÍM ŘÍZENÍM.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</si>
  <si>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</si>
  <si>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</si>
  <si>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</si>
  <si>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</si>
  <si>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</si>
  <si>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</si>
  <si>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</si>
  <si>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</si>
  <si>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</si>
  <si>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</si>
  <si>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</si>
  <si>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</si>
  <si>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</si>
  <si>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</si>
  <si>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</si>
  <si>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</si>
  <si>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</si>
  <si>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</si>
  <si>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</si>
  <si>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</si>
  <si>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</si>
  <si>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</si>
  <si>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</si>
  <si>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</si>
  <si>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</si>
  <si>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</si>
  <si>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</si>
  <si>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</si>
  <si>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</si>
  <si>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</si>
  <si>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</si>
  <si>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VRN.1.11</t>
  </si>
  <si>
    <t>Náklady na dopracování dílenské dokumentace a detailů</t>
  </si>
  <si>
    <t>soubor</t>
  </si>
  <si>
    <t>1024</t>
  </si>
  <si>
    <t>-292636317</t>
  </si>
  <si>
    <t>VV</t>
  </si>
  <si>
    <t>Součet</t>
  </si>
  <si>
    <t>4</t>
  </si>
  <si>
    <t>VRN.1.12</t>
  </si>
  <si>
    <t>DSPS včetně geodetického zaměření</t>
  </si>
  <si>
    <t>-870785534</t>
  </si>
  <si>
    <t>P</t>
  </si>
  <si>
    <t>Poznámka k položce:_x000d_
DSPS včetně geodetického zaměření, i v digitálním zpracování</t>
  </si>
  <si>
    <t>3</t>
  </si>
  <si>
    <t>VRN.1.13</t>
  </si>
  <si>
    <t>Odborné průzkumy, sondy</t>
  </si>
  <si>
    <t>-2144201087</t>
  </si>
  <si>
    <t>VRN.1.21</t>
  </si>
  <si>
    <t>Vytýčení sítí, záborů, staveniště</t>
  </si>
  <si>
    <t>2045816739</t>
  </si>
  <si>
    <t>VRN.1.31</t>
  </si>
  <si>
    <t>Komplexní a ostatní vyzkoušení, revize</t>
  </si>
  <si>
    <t>-83663959</t>
  </si>
  <si>
    <t>6</t>
  </si>
  <si>
    <t>VRN.1.41</t>
  </si>
  <si>
    <t>Poplatky za zábory</t>
  </si>
  <si>
    <t>-1230222857</t>
  </si>
  <si>
    <t>7</t>
  </si>
  <si>
    <t>VRN.1.42</t>
  </si>
  <si>
    <t>Poplatky spojené s DIO</t>
  </si>
  <si>
    <t>1420446989</t>
  </si>
  <si>
    <t>VRN3</t>
  </si>
  <si>
    <t>Zařízení staveniště</t>
  </si>
  <si>
    <t>8</t>
  </si>
  <si>
    <t>VRN.3.01</t>
  </si>
  <si>
    <t>1059931180</t>
  </si>
  <si>
    <t>9</t>
  </si>
  <si>
    <t>VRN.3.02</t>
  </si>
  <si>
    <t>Připojení na inženýrské sítě vč. nákladů na energie</t>
  </si>
  <si>
    <t>478238916</t>
  </si>
  <si>
    <t>10</t>
  </si>
  <si>
    <t>VRN.3.03</t>
  </si>
  <si>
    <t>Náklady na zabezpečení staveniště</t>
  </si>
  <si>
    <t>-736665704</t>
  </si>
  <si>
    <t>11</t>
  </si>
  <si>
    <t>VRN.3.04</t>
  </si>
  <si>
    <t>Náklady na zajištění BOZP na staveništi</t>
  </si>
  <si>
    <t>-784730415</t>
  </si>
  <si>
    <t>Poznámka k položce:_x000d_
včetně kolektivního či osobního zajištění pracovníků ve výškách</t>
  </si>
  <si>
    <t>VRN4</t>
  </si>
  <si>
    <t>Inženýrská činnost</t>
  </si>
  <si>
    <t>VRN.4.01</t>
  </si>
  <si>
    <t>Kompletační a koordinační činnost</t>
  </si>
  <si>
    <t>-1431695289</t>
  </si>
  <si>
    <t>VRN6</t>
  </si>
  <si>
    <t>Územní vlivy</t>
  </si>
  <si>
    <t>13</t>
  </si>
  <si>
    <t>VRN.6.01</t>
  </si>
  <si>
    <t>833202559</t>
  </si>
  <si>
    <t>VRN7</t>
  </si>
  <si>
    <t>Provozní vlivy</t>
  </si>
  <si>
    <t>14</t>
  </si>
  <si>
    <t>VRN.7.01</t>
  </si>
  <si>
    <t>22316697</t>
  </si>
  <si>
    <t>15</t>
  </si>
  <si>
    <t>VRN.7.02</t>
  </si>
  <si>
    <t>Součinnost s provozem investora</t>
  </si>
  <si>
    <t>496690964</t>
  </si>
  <si>
    <t>01 - Stavební úpravy</t>
  </si>
  <si>
    <t xml:space="preserve">- VEŠKERÉ OPLECHOVÁNÍ JE UVAŽOVÁNO VČ. KOTEVNÍCH PRVKŮ, PŘÍPONEK APOD. - POLOŽKY ZAHRNUJÍ KOMPLETNÍ PROVEDENÍ JEDNOTLIVÝCH PRACÍ VČ. POMOCNÝCH I KOTEVNÍCH MATERIÁLŮ, TECHNIKY A TECHNOLOGIE PRO MONTÁŽ A DALŠÍCH NEZBYTNÝCH ČINNOSTÍ, ZAŘÍŽENÍ A MATERIÁLŮ, TAK ABY BYLA PRÁCE PROVEDENA KOMPLEXNĚ, DLE TECHNOLOGICKÉHO PŘEDPISU DODAVATELE MATERIÁLU A DLE PROJEKTOVÉ DOKUMENTACE, KTERÁ JE NEDÍLNOU SOUČÁSTÍ TOHOTO ROZPOČTU.  - URČENÍ VRN STAVBY PROVEDE DODAVATEL STAVBY. CENY MUSÍ ZAHRNOVAT I NÁKLADY NA PŘIPOJENÍ, MĚŘENÍ A SPOTŘEBY MÉDIÍ PRO REALIZACI. DÁLE NÁKLADY NA ZAŘÍZENÍ STAVENIŠTĚ, MOŽNÝ PROVOZ INVESTORA A VEŠKERÉ NÁKLADY NA REVIZE A ZKOUŠKY SPOJENÉ S UVEDENÍM STAVBY DO PROVOZU. - URČENÍ PŘESUNU HMOT PRO JEDNOTLIVÉ ODDÍLY PROVEDE DODAVATEL STAVBY. MINIMÁLNÍ PROCENTUÁLNÍ HODNOTA MNOŽSTVÍ MUSÍ BÝT STANOVENA. - VEŠKERÉ UVEDENÉ MATERIÁLY NEJSOU ZÁVAZNÉ, JE MOŽNÉ JE NAHRADIT JINÝMI, ALE VŽDY NA STEJNÉ ČI VYŠŠÍ KVALITATIVNÍ ÚROVNI. - DOKONČOVACÍ PRÁCE NA ELEKTROINSTALACÍCH (SVÍTIDLA, ZÁSUVKY, SPÍNAČE) JSOU VE STANDARDNÍM PROVEDENÍ NA BĚŽNÉ CENOVÉ ÚROVNI. FINÁLNÍ DESIGN VYBERE INVESTROR V PRŮBĚHU REALIZACE.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</si>
  <si>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</si>
  <si>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</si>
  <si>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</si>
  <si>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</si>
  <si>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</si>
  <si>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</si>
  <si>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</si>
  <si>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</si>
  <si>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</si>
  <si>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</si>
  <si>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</si>
  <si>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</si>
  <si>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</si>
  <si>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</si>
  <si>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</si>
  <si>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</si>
  <si>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</si>
  <si>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</si>
  <si>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</si>
  <si>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</si>
  <si>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</si>
  <si>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HSV</t>
  </si>
  <si>
    <t>Práce a dodávky HSV</t>
  </si>
  <si>
    <t>Zemní práce</t>
  </si>
  <si>
    <t>181411131</t>
  </si>
  <si>
    <t>Založení parkového trávníku výsevem pl do 1000 m2 v rovině a ve svahu do 1:5</t>
  </si>
  <si>
    <t>m2</t>
  </si>
  <si>
    <t>-2141949164</t>
  </si>
  <si>
    <t>190</t>
  </si>
  <si>
    <t>M</t>
  </si>
  <si>
    <t>00572470</t>
  </si>
  <si>
    <t>osivo směs travní univerzál</t>
  </si>
  <si>
    <t>kg</t>
  </si>
  <si>
    <t>-1397594999</t>
  </si>
  <si>
    <t>190*0,03*1,1</t>
  </si>
  <si>
    <t>181913111</t>
  </si>
  <si>
    <t>Úprava pláně v hornině třídy těžitelnosti II skupiny 4 bez zhutnění ručně</t>
  </si>
  <si>
    <t>-2010324477</t>
  </si>
  <si>
    <t>10321100</t>
  </si>
  <si>
    <t>zahradní substrát pro výsadbu VL</t>
  </si>
  <si>
    <t>m3</t>
  </si>
  <si>
    <t>-205137608</t>
  </si>
  <si>
    <t>190*0,05</t>
  </si>
  <si>
    <t>184851111</t>
  </si>
  <si>
    <t>Hnojení roztokem hnojiva v rovině a svahu do 1:2</t>
  </si>
  <si>
    <t>1168339675</t>
  </si>
  <si>
    <t>190*0,001</t>
  </si>
  <si>
    <t>25191155</t>
  </si>
  <si>
    <t>hnojivo průmyslové pro dřeviny i travinu</t>
  </si>
  <si>
    <t>-1415267606</t>
  </si>
  <si>
    <t>190/200*2</t>
  </si>
  <si>
    <t>185803111</t>
  </si>
  <si>
    <t>Ošetření trávníku shrabáním v rovině a svahu do 1:5</t>
  </si>
  <si>
    <t>-1241395916</t>
  </si>
  <si>
    <t>185804312</t>
  </si>
  <si>
    <t>Zalití rostlin vodou plocha přes 20 m2</t>
  </si>
  <si>
    <t>1048479022</t>
  </si>
  <si>
    <t>190*0,02</t>
  </si>
  <si>
    <t>Svislé a kompletní konstrukce</t>
  </si>
  <si>
    <t>342244101</t>
  </si>
  <si>
    <t>Příčka z cihel děrovaných do P10 na maltu M5 tloušťky 80 mm</t>
  </si>
  <si>
    <t>976006402</t>
  </si>
  <si>
    <t>"střešní výlezy" (1*2+1,3*2)*0,5</t>
  </si>
  <si>
    <t>Úpravy povrchů, podlahy a osazování výplní</t>
  </si>
  <si>
    <t>611325225</t>
  </si>
  <si>
    <t>Vápenocementová štuková omítka malých ploch přes 1 do 4 m2 na stropech</t>
  </si>
  <si>
    <t>kus</t>
  </si>
  <si>
    <t>-777696218</t>
  </si>
  <si>
    <t>"střešní výlezy" 1</t>
  </si>
  <si>
    <t>619991001</t>
  </si>
  <si>
    <t>Zakrytí podlahy PE fólií</t>
  </si>
  <si>
    <t>-419768480</t>
  </si>
  <si>
    <t>"střešní výlezy" 6</t>
  </si>
  <si>
    <t>622321121</t>
  </si>
  <si>
    <t>Vápenocementová omítka hladká jednovrstvá vnějších stěn nanášená ručně</t>
  </si>
  <si>
    <t>1473635824</t>
  </si>
  <si>
    <t>"vyrovnání atik"132*0,9</t>
  </si>
  <si>
    <t>632450131</t>
  </si>
  <si>
    <t>Vyrovnávací cementový potěr tl přes 10 do 20 mm ze suchých směsí provedený v ploše</t>
  </si>
  <si>
    <t>2041944603</t>
  </si>
  <si>
    <t>"Pavilon MVD3"733,7</t>
  </si>
  <si>
    <t>Ostatní konstrukce a práce, bourání</t>
  </si>
  <si>
    <t>765192001</t>
  </si>
  <si>
    <t>Nouzové (provizorní) zakrytí střechy plachtou</t>
  </si>
  <si>
    <t>16</t>
  </si>
  <si>
    <t>1474975992</t>
  </si>
  <si>
    <t>"Pavilon MVD3"790+66,1</t>
  </si>
  <si>
    <t>"výlezy na střechu"22,9*0,6/4</t>
  </si>
  <si>
    <t>"atiky svisle"132*0,45</t>
  </si>
  <si>
    <t>"vytažení u VZT"0,15*3+1,2*0,5*3</t>
  </si>
  <si>
    <t>9 0003</t>
  </si>
  <si>
    <t>Tahové zkoušky střešního pláště</t>
  </si>
  <si>
    <t>-1103968613</t>
  </si>
  <si>
    <t>"Pavilon MVD3"3</t>
  </si>
  <si>
    <t>962031132</t>
  </si>
  <si>
    <t>Bourání příček nebo přizdívek z cihel pálených tl do 100 mm</t>
  </si>
  <si>
    <t>2093651544</t>
  </si>
  <si>
    <t>997</t>
  </si>
  <si>
    <t>Přesun sutě</t>
  </si>
  <si>
    <t>17</t>
  </si>
  <si>
    <t>997013112</t>
  </si>
  <si>
    <t>Vnitrostaveništní doprava suti a vybouraných hmot pro budovy v přes 6 do 9 m</t>
  </si>
  <si>
    <t>t</t>
  </si>
  <si>
    <t>-852706361</t>
  </si>
  <si>
    <t>18</t>
  </si>
  <si>
    <t>997013501</t>
  </si>
  <si>
    <t>Odvoz suti a vybouraných hmot na skládku nebo meziskládku do 1 km se složením</t>
  </si>
  <si>
    <t>-1576421238</t>
  </si>
  <si>
    <t>19</t>
  </si>
  <si>
    <t>997013509</t>
  </si>
  <si>
    <t>Příplatek k odvozu suti a vybouraných hmot na skládku ZKD 1 km přes 1 km</t>
  </si>
  <si>
    <t>1560237138</t>
  </si>
  <si>
    <t>33,411*16 'Přepočtené koeficientem množství</t>
  </si>
  <si>
    <t>20</t>
  </si>
  <si>
    <t>997013603</t>
  </si>
  <si>
    <t>Poplatek za uložení na skládce (skládkovné) stavebního odpadu cihelného kód odpadu 17 01 02</t>
  </si>
  <si>
    <t>-700315114</t>
  </si>
  <si>
    <t>0,478</t>
  </si>
  <si>
    <t>997013631</t>
  </si>
  <si>
    <t>Poplatek za uložení na skládce (skládkovné) stavebního odpadu směsného kód odpadu 17 09 04</t>
  </si>
  <si>
    <t>-1200235623</t>
  </si>
  <si>
    <t>0,001+0,123+0,06+0,017+0,13+0,048+0,025+0,038+0,003+0,009+0,006+1,651+0,327+0,015</t>
  </si>
  <si>
    <t>22</t>
  </si>
  <si>
    <t>997013645</t>
  </si>
  <si>
    <t>Poplatek za uložení na skládce (skládkovné) odpadu asfaltového bez dehtu kód odpadu 17 03 02</t>
  </si>
  <si>
    <t>-901979334</t>
  </si>
  <si>
    <t>14,814</t>
  </si>
  <si>
    <t>23</t>
  </si>
  <si>
    <t>997013811</t>
  </si>
  <si>
    <t>Poplatek za uložení na skládce (skládkovné) stavebního odpadu dřevěného kód odpadu 17 02 01</t>
  </si>
  <si>
    <t>-1487991804</t>
  </si>
  <si>
    <t>1,651+0,327</t>
  </si>
  <si>
    <t>24</t>
  </si>
  <si>
    <t>997013813</t>
  </si>
  <si>
    <t>Poplatek za uložení na skládce (skládkovné) stavebního odpadu z plastických hmot kód odpadu 17 02 03</t>
  </si>
  <si>
    <t>-1478170809</t>
  </si>
  <si>
    <t>0,24+0,45+3,08+0,011</t>
  </si>
  <si>
    <t>25</t>
  </si>
  <si>
    <t>997013814</t>
  </si>
  <si>
    <t>Poplatek za uložení na skládce (skládkovné) stavebního odpadu izolací kód odpadu 17 06 04</t>
  </si>
  <si>
    <t>-1150851957</t>
  </si>
  <si>
    <t>0,506+10,553+0,715+0,102</t>
  </si>
  <si>
    <t>998</t>
  </si>
  <si>
    <t>Přesun hmot</t>
  </si>
  <si>
    <t>26</t>
  </si>
  <si>
    <t>998014021</t>
  </si>
  <si>
    <t>Přesun hmot pro budovy vícepodlažní v do 18 m z betonových dílců s nezděným pláštěm</t>
  </si>
  <si>
    <t>-1708796311</t>
  </si>
  <si>
    <t>PSV</t>
  </si>
  <si>
    <t>Práce a dodávky PSV</t>
  </si>
  <si>
    <t>712</t>
  </si>
  <si>
    <t>Povlakové krytiny</t>
  </si>
  <si>
    <t>27</t>
  </si>
  <si>
    <t>6338111.RG</t>
  </si>
  <si>
    <t xml:space="preserve">Broušení nerovností do 2 mm - stržení šlemu
 </t>
  </si>
  <si>
    <t>-36981595</t>
  </si>
  <si>
    <t>28</t>
  </si>
  <si>
    <t>6338112.RG</t>
  </si>
  <si>
    <t>Očištění střešních nadezdívek od nerovností</t>
  </si>
  <si>
    <t>1820994892</t>
  </si>
  <si>
    <t>"Pavilon MVD3_atika"129,5*0,85</t>
  </si>
  <si>
    <t>29</t>
  </si>
  <si>
    <t>712300845</t>
  </si>
  <si>
    <t>Demontáž ventilační hlavice na ploché střeše sklonu do 10°</t>
  </si>
  <si>
    <t>-1125497972</t>
  </si>
  <si>
    <t>"Pavilon MVD3-kanalizace"4</t>
  </si>
  <si>
    <t>30</t>
  </si>
  <si>
    <t>712300854</t>
  </si>
  <si>
    <t>Demontáž lišt poplastovaných</t>
  </si>
  <si>
    <t>m</t>
  </si>
  <si>
    <t>1009943959</t>
  </si>
  <si>
    <t>"Pavilon MVD3_atika"150</t>
  </si>
  <si>
    <t>"rohové poplastované profily"150</t>
  </si>
  <si>
    <t>31</t>
  </si>
  <si>
    <t>712311101</t>
  </si>
  <si>
    <t>Provedení povlakové krytiny střech do 10° za studena lakem penetračním nebo asfaltovým</t>
  </si>
  <si>
    <t>-1413981721</t>
  </si>
  <si>
    <t>"Pavilon MVD3"790+129,4*0,46+46</t>
  </si>
  <si>
    <t>"vytažení na střešní výlez"18,2*0,5/4</t>
  </si>
  <si>
    <t>32</t>
  </si>
  <si>
    <t>11163150</t>
  </si>
  <si>
    <t>lak penetrační asfaltový</t>
  </si>
  <si>
    <t>1758210940</t>
  </si>
  <si>
    <t>Poznámka k položce:_x000d_
Spotřeba 0,3-0,4kg/m2</t>
  </si>
  <si>
    <t>"viz. pol. 712311101"(897,799*0,35)/1000</t>
  </si>
  <si>
    <t>0,314*1,1 'Přepočtené koeficientem množství</t>
  </si>
  <si>
    <t>33</t>
  </si>
  <si>
    <t>712340833</t>
  </si>
  <si>
    <t>Odstranění povlakové krytiny střech do 10° z pásů NAIP přitavených v plné ploše třívrstvé</t>
  </si>
  <si>
    <t>-280626049</t>
  </si>
  <si>
    <t>34</t>
  </si>
  <si>
    <t>712341559</t>
  </si>
  <si>
    <t>Provedení povlakové krytiny střech do 10° pásy NAIP přitavením v plné ploše</t>
  </si>
  <si>
    <t>-1093579698</t>
  </si>
  <si>
    <t>35</t>
  </si>
  <si>
    <t>62856011</t>
  </si>
  <si>
    <t>pás asfaltový natavitelný modifikovaný SBS s vložkou z hliníkové fólie s textilií a spalitelnou PE fólií nebo jemnozrnným minerálním posypem na horním povrchu tl 4,0mm</t>
  </si>
  <si>
    <t>546599827</t>
  </si>
  <si>
    <t>897,799*1,3 'Přepočtené koeficientem množství</t>
  </si>
  <si>
    <t>36</t>
  </si>
  <si>
    <t>712363116</t>
  </si>
  <si>
    <t>Provedení povlakové krytiny střech do 10° zaizolování prostupů kruhového průřezu D přes 300 do 500 mm</t>
  </si>
  <si>
    <t>-1086218210</t>
  </si>
  <si>
    <t>"Z06"1</t>
  </si>
  <si>
    <t>"u stávajících VZT hlavic"2</t>
  </si>
  <si>
    <t>37</t>
  </si>
  <si>
    <t>722 20 003</t>
  </si>
  <si>
    <t>těsnící manžeta pro plochou střechu - prostup potrubí DN do 400 mm</t>
  </si>
  <si>
    <t>-1769341552</t>
  </si>
  <si>
    <t>38</t>
  </si>
  <si>
    <t>712363352</t>
  </si>
  <si>
    <t>Povlakové krytiny střech do 10° z tvarovaných poplastovaných lišt délky 2 m koutová lišta vnitřní rš 100 mm</t>
  </si>
  <si>
    <t>1839753302</t>
  </si>
  <si>
    <t>"K03"146</t>
  </si>
  <si>
    <t>39</t>
  </si>
  <si>
    <t>712363353</t>
  </si>
  <si>
    <t>Povlakové krytiny střech do 10° z tvarovaných poplastovaných lišt délky 2 m koutová lišta vnější rš 100 mm</t>
  </si>
  <si>
    <t>335274269</t>
  </si>
  <si>
    <t>"K04"142</t>
  </si>
  <si>
    <t>40</t>
  </si>
  <si>
    <t>712363384</t>
  </si>
  <si>
    <t>Povlakové krytiny střech do 10° z tvarovaných poplastovaných lišt pro profily atypické výroby o větší rš</t>
  </si>
  <si>
    <t>-715163348</t>
  </si>
  <si>
    <t>Poznámka k položce:_x000d_
včetně nosných plechů - pozinkovaný plech tl. 3 mm</t>
  </si>
  <si>
    <t>"K01"125,4*0,45</t>
  </si>
  <si>
    <t>41</t>
  </si>
  <si>
    <t>712363505</t>
  </si>
  <si>
    <t>Provedení povlak krytiny mechanicky kotvenou do betonu TI tl přes 140 do 200 mm, budova v do 18 m</t>
  </si>
  <si>
    <t>-499062242</t>
  </si>
  <si>
    <t>42</t>
  </si>
  <si>
    <t>28329054</t>
  </si>
  <si>
    <t>fólie hydroizolační střešní TPO (FPO) určená pro mechanické kotvení nebo ke stabilizaci přitížením tl 1,5mm</t>
  </si>
  <si>
    <t>-1113095924</t>
  </si>
  <si>
    <t>856,1*1,3 'Přepočtené koeficientem množství</t>
  </si>
  <si>
    <t>43</t>
  </si>
  <si>
    <t>28329017</t>
  </si>
  <si>
    <t>fólie hydroizolační střešní TPO (FPO) nevyztužená určená na detaily tl 1,5mm</t>
  </si>
  <si>
    <t>-1923070529</t>
  </si>
  <si>
    <t>65,085*1,3 'Přepočtené koeficientem množství</t>
  </si>
  <si>
    <t>44</t>
  </si>
  <si>
    <t>712363803</t>
  </si>
  <si>
    <t>Odstranění povlakové krytiny mechanicky kotvené do betonu, budova v do 18 m</t>
  </si>
  <si>
    <t>-1339612005</t>
  </si>
  <si>
    <t>"výlezy na střechu"22,9*0,3/4</t>
  </si>
  <si>
    <t>45</t>
  </si>
  <si>
    <t>712391171</t>
  </si>
  <si>
    <t>Provedení povlakové krytiny střech do 10° podkladní textilní vrstvy</t>
  </si>
  <si>
    <t>854730688</t>
  </si>
  <si>
    <t>"pod trojnožku"0,5*0,5*3</t>
  </si>
  <si>
    <t>46</t>
  </si>
  <si>
    <t>712 20 01</t>
  </si>
  <si>
    <t>skelný vlies - skelné rouno 120 g/m2</t>
  </si>
  <si>
    <t>-1835380967</t>
  </si>
  <si>
    <t>"viz. položka 712391171"921,935</t>
  </si>
  <si>
    <t>921,935*1,3 'Přepočtené koeficientem množství</t>
  </si>
  <si>
    <t>47</t>
  </si>
  <si>
    <t>69311202</t>
  </si>
  <si>
    <t>geotextilie netkaná separační, ochranná 500g/m2</t>
  </si>
  <si>
    <t>-1023273847</t>
  </si>
  <si>
    <t>0,75*1,1 'Přepočtené koeficientem množství</t>
  </si>
  <si>
    <t>48</t>
  </si>
  <si>
    <t>998712202</t>
  </si>
  <si>
    <t>Přesun hmot procentní pro krytiny povlakové v objektech v přes 6 do 12 m</t>
  </si>
  <si>
    <t>%</t>
  </si>
  <si>
    <t>2111379498</t>
  </si>
  <si>
    <t>713</t>
  </si>
  <si>
    <t>Izolace tepelné</t>
  </si>
  <si>
    <t>49</t>
  </si>
  <si>
    <t>713133.RG</t>
  </si>
  <si>
    <t>Vyplnění mezery montážní termoizolační nízkoexpanzní pěnou</t>
  </si>
  <si>
    <t>-1872519981</t>
  </si>
  <si>
    <t>"ostatní"790,5*0,14*0,06*1,10*0,17</t>
  </si>
  <si>
    <t>"viz detail D.03_kolem vpusti"0,03*3</t>
  </si>
  <si>
    <t>50</t>
  </si>
  <si>
    <t>713140812</t>
  </si>
  <si>
    <t>Odstranění tepelné izolace střech nadstřešní volně kladené z vláknitých materiálů nasáklých vodou tl do 100 mm</t>
  </si>
  <si>
    <t>-80153451</t>
  </si>
  <si>
    <t>"u vpustí_tl.2x80mm"1,5*1,5*3*2</t>
  </si>
  <si>
    <t>51</t>
  </si>
  <si>
    <t>713140822</t>
  </si>
  <si>
    <t>Odstranění tepelné izolace střech nadstřešní volně kladené z polystyrenu nasáklého vodou tl do 100 mm</t>
  </si>
  <si>
    <t>1749656721</t>
  </si>
  <si>
    <t>"Pavilon MVD3_tl. 60 mm"794</t>
  </si>
  <si>
    <t>"Pavilon MVD3_tl. 100 mm"790*1,05</t>
  </si>
  <si>
    <t>52</t>
  </si>
  <si>
    <t>713140862</t>
  </si>
  <si>
    <t>Odstranění tepelné izolace střech nadstřešní lepené z polystyrenu nasáklého vodou tl do 100 mm</t>
  </si>
  <si>
    <t>1274747283</t>
  </si>
  <si>
    <t>53</t>
  </si>
  <si>
    <t>713141136</t>
  </si>
  <si>
    <t>Montáž izolace tepelné střech plochých lepené za studena nízkoexpanzní (PUR) pěnou 1 vrstva rohoží, pásů, dílců, desek</t>
  </si>
  <si>
    <t>-587130120</t>
  </si>
  <si>
    <t>"atiky svisle"132*0,4</t>
  </si>
  <si>
    <t>"atika ze shora"46,8</t>
  </si>
  <si>
    <t>54</t>
  </si>
  <si>
    <t>28372306</t>
  </si>
  <si>
    <t>deska EPS 100 tl 60mm</t>
  </si>
  <si>
    <t>1146041971</t>
  </si>
  <si>
    <t>52,8*1,1 'Přepočtené koeficientem množství</t>
  </si>
  <si>
    <t>55</t>
  </si>
  <si>
    <t>28376141</t>
  </si>
  <si>
    <t>klín izolační spád do 5% EPS 100</t>
  </si>
  <si>
    <t>1603466280</t>
  </si>
  <si>
    <t>"viz pol. 713141136 - atiky ze shora" 46,8*0,1*1,1</t>
  </si>
  <si>
    <t>56</t>
  </si>
  <si>
    <t>713141152</t>
  </si>
  <si>
    <t>Montáž izolace tepelné střech plochých kladené volně 2 vrstvy rohoží, pásů, dílců, desek</t>
  </si>
  <si>
    <t>-1298676688</t>
  </si>
  <si>
    <t>"Pavilon MVD3_tl. 100+80 mm"790</t>
  </si>
  <si>
    <t>"u vpustí_tl.2x80mm MW"1,5*1,5*3</t>
  </si>
  <si>
    <t>57</t>
  </si>
  <si>
    <t>28375912</t>
  </si>
  <si>
    <t>deska EPS 150 pro konstrukce s vysokým zatížením λ=0,035 tl 80mm</t>
  </si>
  <si>
    <t>900946970</t>
  </si>
  <si>
    <t>"Pavilon MVD3"790</t>
  </si>
  <si>
    <t>790*1,1 'Přepočtené koeficientem množství</t>
  </si>
  <si>
    <t>58</t>
  </si>
  <si>
    <t>28375914</t>
  </si>
  <si>
    <t>deska EPS 150 pro konstrukce s vysokým zatížením λ=0,035 tl 100mm</t>
  </si>
  <si>
    <t>890059740</t>
  </si>
  <si>
    <t>59</t>
  </si>
  <si>
    <t>63152414</t>
  </si>
  <si>
    <t>deska tepelně izolační minerální plochých střech spodní vrstva tl 80mm</t>
  </si>
  <si>
    <t>1804331092</t>
  </si>
  <si>
    <t>60</t>
  </si>
  <si>
    <t>713141212</t>
  </si>
  <si>
    <t>Montáž izolace tepelné střech plochých lepené nízkoexpanzní (PUR) pěnou atikový klín</t>
  </si>
  <si>
    <t>728754563</t>
  </si>
  <si>
    <t>"klín u atik a výlezu"132+4,8</t>
  </si>
  <si>
    <t>61</t>
  </si>
  <si>
    <t>631201.RG</t>
  </si>
  <si>
    <t>klín atikový přechodový EPS plochých střech 50x50mm</t>
  </si>
  <si>
    <t>-548497178</t>
  </si>
  <si>
    <t>136,8*1,1 'Přepočtené koeficientem množství</t>
  </si>
  <si>
    <t>62</t>
  </si>
  <si>
    <t>713141851</t>
  </si>
  <si>
    <t>Odstranění tepelné izolace atikových klínů volně kladených</t>
  </si>
  <si>
    <t>2104983278</t>
  </si>
  <si>
    <t>"atikové klíny"120</t>
  </si>
  <si>
    <t>63</t>
  </si>
  <si>
    <t>998713202</t>
  </si>
  <si>
    <t>Přesun hmot procentní pro izolace tepelné v objektech v přes 6 do 12 m</t>
  </si>
  <si>
    <t>-429745672</t>
  </si>
  <si>
    <t>721</t>
  </si>
  <si>
    <t>Zdravotechnika - vnitřní kanalizace</t>
  </si>
  <si>
    <t>64</t>
  </si>
  <si>
    <t>721 202</t>
  </si>
  <si>
    <t>Úprava stávajícího střešního vtoku pro montáž nové vpusti</t>
  </si>
  <si>
    <t>483365150</t>
  </si>
  <si>
    <t>65</t>
  </si>
  <si>
    <t>721140806</t>
  </si>
  <si>
    <t>Demontáž potrubí litinové DN do 200</t>
  </si>
  <si>
    <t>-188168178</t>
  </si>
  <si>
    <t>"odvětrávací komínky kanalizace"4*1</t>
  </si>
  <si>
    <t>66</t>
  </si>
  <si>
    <t>721171809</t>
  </si>
  <si>
    <t>Demontáž potrubí z PVC D přes 114 do 160</t>
  </si>
  <si>
    <t>-1936396064</t>
  </si>
  <si>
    <t>Poznámka k položce:_x000d_
Předpokládaná výměna kanalizačních výstupů na střeše</t>
  </si>
  <si>
    <t>"střešní potrubí"4*1</t>
  </si>
  <si>
    <t>67</t>
  </si>
  <si>
    <t>721174025</t>
  </si>
  <si>
    <t>Potrubí kanalizační z PP odpadní DN 110</t>
  </si>
  <si>
    <t>1603647243</t>
  </si>
  <si>
    <t>"u vpustí"3*1</t>
  </si>
  <si>
    <t>68</t>
  </si>
  <si>
    <t>7211740.RG</t>
  </si>
  <si>
    <t>Potrubí kanalizační z PP odpadní DN do 160</t>
  </si>
  <si>
    <t>-904882495</t>
  </si>
  <si>
    <t>"u Z01"4*1</t>
  </si>
  <si>
    <t>69</t>
  </si>
  <si>
    <t>721210823</t>
  </si>
  <si>
    <t>Demontáž vpustí střešních DN 125</t>
  </si>
  <si>
    <t>-660538078</t>
  </si>
  <si>
    <t>70</t>
  </si>
  <si>
    <t>721239114</t>
  </si>
  <si>
    <t>Montáž střešního vtoku svislý odtok do DN 160 ostatní typ</t>
  </si>
  <si>
    <t>702946853</t>
  </si>
  <si>
    <t>"vpust"3</t>
  </si>
  <si>
    <t>"nastavec"3</t>
  </si>
  <si>
    <t>71</t>
  </si>
  <si>
    <t>56231109</t>
  </si>
  <si>
    <t>vtok střešní svislý s manžetou pro PVC-P hydroizolaci plochých střech DN 125</t>
  </si>
  <si>
    <t>-875560982</t>
  </si>
  <si>
    <t>72</t>
  </si>
  <si>
    <t>562311.RG</t>
  </si>
  <si>
    <t>Nástavec PVC pro svislou i vodorovnou střešní vpusť s bitumen límcem</t>
  </si>
  <si>
    <t>1593242430</t>
  </si>
  <si>
    <t>73</t>
  </si>
  <si>
    <t>721279153</t>
  </si>
  <si>
    <t>Montáž hlavice ventilační polypropylen</t>
  </si>
  <si>
    <t>833007961</t>
  </si>
  <si>
    <t>"Z01"4</t>
  </si>
  <si>
    <t>74</t>
  </si>
  <si>
    <t>562312.RG</t>
  </si>
  <si>
    <t>souprava ventilační střešní PP s manžetou PVC</t>
  </si>
  <si>
    <t>1213218483</t>
  </si>
  <si>
    <t>75</t>
  </si>
  <si>
    <t>998721202</t>
  </si>
  <si>
    <t>Přesun hmot procentní pro vnitřní kanalizaci v objektech v přes 6 do 12 m</t>
  </si>
  <si>
    <t>-1535773295</t>
  </si>
  <si>
    <t>741</t>
  </si>
  <si>
    <t>Elektroinstalace - silnoproud</t>
  </si>
  <si>
    <t>76</t>
  </si>
  <si>
    <t>741 10 03</t>
  </si>
  <si>
    <t>Opětovná montáž vedení v chráničce na střeše</t>
  </si>
  <si>
    <t>349552496</t>
  </si>
  <si>
    <t>"Z03a" 31</t>
  </si>
  <si>
    <t>77</t>
  </si>
  <si>
    <t>741 31 02</t>
  </si>
  <si>
    <t>Demontáž vedení v na střeše</t>
  </si>
  <si>
    <t>759378947</t>
  </si>
  <si>
    <t>Poznámka k položce:_x000d_
pro opětovné použití</t>
  </si>
  <si>
    <t>"stávající kabely"31</t>
  </si>
  <si>
    <t>78</t>
  </si>
  <si>
    <t>741420001</t>
  </si>
  <si>
    <t>Montáž drát nebo lano hromosvodné svodové D do 10 mm s podpěrou</t>
  </si>
  <si>
    <t>19548127</t>
  </si>
  <si>
    <t>230</t>
  </si>
  <si>
    <t>79</t>
  </si>
  <si>
    <t>35441073</t>
  </si>
  <si>
    <t>drát D 10mm FeZn</t>
  </si>
  <si>
    <t>-632760269</t>
  </si>
  <si>
    <t>"viz pol. 741420001"230*0,62</t>
  </si>
  <si>
    <t>80</t>
  </si>
  <si>
    <t>35442270</t>
  </si>
  <si>
    <t>podpěra vedení na ploché střechy</t>
  </si>
  <si>
    <t>1380371457</t>
  </si>
  <si>
    <t>100</t>
  </si>
  <si>
    <t>81</t>
  </si>
  <si>
    <t>35441415H</t>
  </si>
  <si>
    <t>podpěra vedení FeZn do zdiva</t>
  </si>
  <si>
    <t>-1827789755</t>
  </si>
  <si>
    <t>Poznámka k položce:_x000d_
pro fasádu zateplenou KZS</t>
  </si>
  <si>
    <t>82</t>
  </si>
  <si>
    <t>741420021</t>
  </si>
  <si>
    <t xml:space="preserve">Montáž svorka hromosvodná </t>
  </si>
  <si>
    <t>-1652903627</t>
  </si>
  <si>
    <t>206</t>
  </si>
  <si>
    <t>83</t>
  </si>
  <si>
    <t>35431000</t>
  </si>
  <si>
    <t xml:space="preserve">svorka hromosvodná  FeZn</t>
  </si>
  <si>
    <t>-674564288</t>
  </si>
  <si>
    <t>84</t>
  </si>
  <si>
    <t>741421813</t>
  </si>
  <si>
    <t>Demontáž drátu nebo lana svodového vedení D přes 8 mm kolmý svod</t>
  </si>
  <si>
    <t>-1678033258</t>
  </si>
  <si>
    <t>4*7</t>
  </si>
  <si>
    <t>85</t>
  </si>
  <si>
    <t>741421823</t>
  </si>
  <si>
    <t>Demontáž drátu nebo lana svodového vedení D přes 8 mm rovná střecha</t>
  </si>
  <si>
    <t>523117196</t>
  </si>
  <si>
    <t>210</t>
  </si>
  <si>
    <t>86</t>
  </si>
  <si>
    <t>7414218.RG</t>
  </si>
  <si>
    <t>Demontáž svorky hromosvodné</t>
  </si>
  <si>
    <t>-228492005</t>
  </si>
  <si>
    <t>Poznámka k položce:_x000d_
"po 800 mm"((890)/0,8)*1,05</t>
  </si>
  <si>
    <t>87</t>
  </si>
  <si>
    <t>741421855</t>
  </si>
  <si>
    <t>Demontáž vedení hromosvodné-podpěra střešní pro plochou střechu</t>
  </si>
  <si>
    <t>550684051</t>
  </si>
  <si>
    <t>Poznámka k položce:_x000d_
"po 800 mm"(415/0,8)*1,05</t>
  </si>
  <si>
    <t>90</t>
  </si>
  <si>
    <t>88</t>
  </si>
  <si>
    <t>741421861</t>
  </si>
  <si>
    <t>Demontáž vedení hromosvodné-podpěra svislého vedení šroubovaného</t>
  </si>
  <si>
    <t>-49638528</t>
  </si>
  <si>
    <t>Poznámka k položce:_x000d_
"po 500 mm"(48/0,5)*1,05</t>
  </si>
  <si>
    <t>180</t>
  </si>
  <si>
    <t>89</t>
  </si>
  <si>
    <t>741430003</t>
  </si>
  <si>
    <t>Montáž tyč jímací délky do 3 m na konstrukci ocelovou</t>
  </si>
  <si>
    <t>-272819001</t>
  </si>
  <si>
    <t>35442267</t>
  </si>
  <si>
    <t>držák jímací tyče</t>
  </si>
  <si>
    <t>-2002276220</t>
  </si>
  <si>
    <t>91</t>
  </si>
  <si>
    <t>35441055</t>
  </si>
  <si>
    <t>tyč jímací s kovaným hrotem 1500mm FeZn</t>
  </si>
  <si>
    <t>493835845</t>
  </si>
  <si>
    <t>92</t>
  </si>
  <si>
    <t>998741202</t>
  </si>
  <si>
    <t>Přesun hmot procentní pro silnoproud v objektech v přes 6 do 12 m</t>
  </si>
  <si>
    <t>-1455386724</t>
  </si>
  <si>
    <t>742</t>
  </si>
  <si>
    <t>Elektroinstalace - slaboproud</t>
  </si>
  <si>
    <t>93</t>
  </si>
  <si>
    <t>742 10 001</t>
  </si>
  <si>
    <t>Zpětná montáž antény venkovní televizní nebo FM</t>
  </si>
  <si>
    <t>-767327752</t>
  </si>
  <si>
    <t>Poznámka k položce:_x000d_
včetně připojovacích kabelů_x000d_
včetně revize_x000d_
viz výpis zámečnických prvků Z03</t>
  </si>
  <si>
    <t>"Z03"1</t>
  </si>
  <si>
    <t>94</t>
  </si>
  <si>
    <t>742 10 002</t>
  </si>
  <si>
    <t>Trojnožka pro satelitní přijímače Z03</t>
  </si>
  <si>
    <t>-802246902</t>
  </si>
  <si>
    <t>Poznámka k položce:_x000d_
včetně montáže a betonových dlaždic 500x500x50 mm_x000d_
viz výpis zámečnických prvků Z03</t>
  </si>
  <si>
    <t>"Z03" 1</t>
  </si>
  <si>
    <t>95</t>
  </si>
  <si>
    <t>742110102</t>
  </si>
  <si>
    <t>Montáž kabelového žlabu pro slaboproud šířky do 150 mm</t>
  </si>
  <si>
    <t>-986785756</t>
  </si>
  <si>
    <t>96</t>
  </si>
  <si>
    <t>3457503</t>
  </si>
  <si>
    <t>žlab kabelový pozinkovaný 150x50 mm</t>
  </si>
  <si>
    <t>-435762038</t>
  </si>
  <si>
    <t>Poznámka k položce:_x000d_
viz výpis zamečnických prvků Z03a_x000d_
včetně podpor po 1 m</t>
  </si>
  <si>
    <t>97</t>
  </si>
  <si>
    <t>742420811</t>
  </si>
  <si>
    <t>Demontáž antény venkovní televizní nebo FM</t>
  </si>
  <si>
    <t>550451082</t>
  </si>
  <si>
    <t>Poznámka k položce:_x000d_
Z03-demontáž ke zpětné montáži</t>
  </si>
  <si>
    <t>98</t>
  </si>
  <si>
    <t>998742202</t>
  </si>
  <si>
    <t>Přesun hmot procentní pro slaboproud v objektech v do 12 m</t>
  </si>
  <si>
    <t>-1546229366</t>
  </si>
  <si>
    <t>751</t>
  </si>
  <si>
    <t>Vzduchotechnika</t>
  </si>
  <si>
    <t>99</t>
  </si>
  <si>
    <t>751510044</t>
  </si>
  <si>
    <t>Vzduchotechnické potrubí z pozinkovaného plechu kruhové spirálně vinutá trouba bez příruby D přes 300 do 400 mm</t>
  </si>
  <si>
    <t>-997008440</t>
  </si>
  <si>
    <t>"výměna vzt hlavic Z06" 2*1</t>
  </si>
  <si>
    <t>751510871</t>
  </si>
  <si>
    <t>Demontáž vzduchotechnického potrubí plechového kruhového bez příruby spirálně vinutého do suti D přes 200 do 400 mm</t>
  </si>
  <si>
    <t>1841219532</t>
  </si>
  <si>
    <t>101</t>
  </si>
  <si>
    <t>751513860</t>
  </si>
  <si>
    <t>Demontáž protidešťové stříšky nebo výfukové hlavice z plechového potrubí kruhové s přírubou nebo bez příruby D přes 200 do 500 mm</t>
  </si>
  <si>
    <t>820493209</t>
  </si>
  <si>
    <t>"u Z06"1</t>
  </si>
  <si>
    <t>102</t>
  </si>
  <si>
    <t>751514764</t>
  </si>
  <si>
    <t>Montáž protidešťové stříšky nebo výfukové hlavice do plechového potrubí kruhové s přírubou D přes 300 do 400 mm</t>
  </si>
  <si>
    <t>-1598310264</t>
  </si>
  <si>
    <t>103</t>
  </si>
  <si>
    <t>42981274</t>
  </si>
  <si>
    <t>výfuková hlavice Pz D 400mm</t>
  </si>
  <si>
    <t>25207621</t>
  </si>
  <si>
    <t>"Z06" 1</t>
  </si>
  <si>
    <t>104</t>
  </si>
  <si>
    <t>998751201</t>
  </si>
  <si>
    <t>Přesun hmot procentní pro vzduchotechniku v objektech v do 12 m</t>
  </si>
  <si>
    <t>-1173343823</t>
  </si>
  <si>
    <t>762</t>
  </si>
  <si>
    <t>Konstrukce tesařské</t>
  </si>
  <si>
    <t>105</t>
  </si>
  <si>
    <t>762083122</t>
  </si>
  <si>
    <t>Impregnace řeziva proti dřevokaznému hmyzu, houbám a plísním máčením třída ohrožení 3 a 4</t>
  </si>
  <si>
    <t>-967368129</t>
  </si>
  <si>
    <t>"viz pol. 60515111"3,632</t>
  </si>
  <si>
    <t>"viz pol. 60512125"2,881</t>
  </si>
  <si>
    <t>106</t>
  </si>
  <si>
    <t>762341210</t>
  </si>
  <si>
    <t>Montáž bednění střech rovných a šikmých sklonu do 60° z hrubých prken na sraz tl do 32 mm</t>
  </si>
  <si>
    <t>-1527440737</t>
  </si>
  <si>
    <t>"Pavilon MVD3_u žlabů a vpustí"129,5*0,85</t>
  </si>
  <si>
    <t>107</t>
  </si>
  <si>
    <t>60515111</t>
  </si>
  <si>
    <t>řezivo jehličnaté boční prkno 20-30mm</t>
  </si>
  <si>
    <t>1332693580</t>
  </si>
  <si>
    <t>"viz pol. 762341210"110,075*0,03</t>
  </si>
  <si>
    <t>3,302*1,1 'Přepočtené koeficientem množství</t>
  </si>
  <si>
    <t>108</t>
  </si>
  <si>
    <t>762361312</t>
  </si>
  <si>
    <t>Konstrukční a vyrovnávací vrstva pod klempířské prvky (atiky) z desek dřevoštěpkových tl 22 mm</t>
  </si>
  <si>
    <t>1787341245</t>
  </si>
  <si>
    <t>"bednění atik"46,8</t>
  </si>
  <si>
    <t>109</t>
  </si>
  <si>
    <t>762429001</t>
  </si>
  <si>
    <t>Montáž obložení stropu podkladový rošt</t>
  </si>
  <si>
    <t>-1305022625</t>
  </si>
  <si>
    <t>"hranol u atik"(135/0,5)*0,5</t>
  </si>
  <si>
    <t>110</t>
  </si>
  <si>
    <t>762713210</t>
  </si>
  <si>
    <t>Montáž prostorové vázané kce pomocí tesařských spojů a ocelových spojek z hraněného řeziva průřezové pl do 120 cm2</t>
  </si>
  <si>
    <t>-1044106050</t>
  </si>
  <si>
    <t>"nosný rošt výdřevy u žlabů a vpustí"(50/1,1)*0,6*2*1,1</t>
  </si>
  <si>
    <t>111</t>
  </si>
  <si>
    <t>60512125</t>
  </si>
  <si>
    <t>hranol stavební řezivo průřezu do 120cm2 do dl 6m</t>
  </si>
  <si>
    <t>117532241</t>
  </si>
  <si>
    <t>"hranol u atik"(135/0,5)*0,5*0,008*1,1</t>
  </si>
  <si>
    <t>"nosný rošt výdřevy u žlabů a vpustí"(129,5*0,85*0,1*0,1)*1,3</t>
  </si>
  <si>
    <t>2,619*1,1 'Přepočtené koeficientem množství</t>
  </si>
  <si>
    <t>112</t>
  </si>
  <si>
    <t>762495000</t>
  </si>
  <si>
    <t>Spojovací prostředky pro montáž olištování, obložení stropů, střešních podhledů a stěn</t>
  </si>
  <si>
    <t>-452799014</t>
  </si>
  <si>
    <t>"Výdřeva vpustí a střešních žlabů"129,5*0,85</t>
  </si>
  <si>
    <t>113</t>
  </si>
  <si>
    <t>762344811</t>
  </si>
  <si>
    <t>Demontáž bednění střešních žlabů z prken</t>
  </si>
  <si>
    <t>-1043227547</t>
  </si>
  <si>
    <t>114</t>
  </si>
  <si>
    <t>762711810</t>
  </si>
  <si>
    <t>Demontáž prostorových vázaných kcí z hraněného řeziva průřezové pl do 120 cm2</t>
  </si>
  <si>
    <t>1621977129</t>
  </si>
  <si>
    <t>"nosný rošt výdřevy u žlabů a vpustí"(50/1,1)*0,6*2</t>
  </si>
  <si>
    <t>115</t>
  </si>
  <si>
    <t>998762202</t>
  </si>
  <si>
    <t>Přesun hmot procentní pro kce tesařské v objektech v přes 6 do 12 m</t>
  </si>
  <si>
    <t>-230215707</t>
  </si>
  <si>
    <t>764</t>
  </si>
  <si>
    <t>Konstrukce klempířské</t>
  </si>
  <si>
    <t>116</t>
  </si>
  <si>
    <t>764002821</t>
  </si>
  <si>
    <t>Demontáž střešního výlezu do suti</t>
  </si>
  <si>
    <t>-822467706</t>
  </si>
  <si>
    <t>"pavilon MVD3"1</t>
  </si>
  <si>
    <t>117</t>
  </si>
  <si>
    <t>998764202</t>
  </si>
  <si>
    <t>Přesun hmot procentní pro konstrukce klempířské v objektech v přes 6 do 12 m</t>
  </si>
  <si>
    <t>-47357438</t>
  </si>
  <si>
    <t>766</t>
  </si>
  <si>
    <t>Konstrukce truhlářské</t>
  </si>
  <si>
    <t>118</t>
  </si>
  <si>
    <t>766671004</t>
  </si>
  <si>
    <t>Montáž střešního výlezu</t>
  </si>
  <si>
    <t>-274505827</t>
  </si>
  <si>
    <t>"Z02" 1</t>
  </si>
  <si>
    <t>119</t>
  </si>
  <si>
    <t>766 2 0.RG</t>
  </si>
  <si>
    <t xml:space="preserve">výlez na střechu 1300 x 1000 mm </t>
  </si>
  <si>
    <t>1916057121</t>
  </si>
  <si>
    <t>Poznámka k položce:_x000d_
Termoizolační vícekomorový rám s izolačním křídlem s gumovým těsněním a_x000d_
manuálním otvíráním_x000d_
Výška manžety se může měnit v závislosti na výšce střechy, min. 150 mm nad rovinou střechy_x000d_
Systémový výrobek, zateplený_x000d_
Uzamykání z interiéru_x000d_
viz výpis zámečnických prvků Z02</t>
  </si>
  <si>
    <t>120</t>
  </si>
  <si>
    <t>998766202</t>
  </si>
  <si>
    <t>Přesun hmot procentní pro kce truhlářské v objektech v přes 6 do 12 m</t>
  </si>
  <si>
    <t>120611182</t>
  </si>
  <si>
    <t>767</t>
  </si>
  <si>
    <t>Konstrukce zámečnické</t>
  </si>
  <si>
    <t>121</t>
  </si>
  <si>
    <t>767881112.RG1</t>
  </si>
  <si>
    <t xml:space="preserve">Montáž bodů záchytného systému </t>
  </si>
  <si>
    <t>-1483051299</t>
  </si>
  <si>
    <t>Poznámka k položce:_x000d_
včetně lan apod.</t>
  </si>
  <si>
    <t>122</t>
  </si>
  <si>
    <t>70921300.RG1</t>
  </si>
  <si>
    <t>Kotvicí bod probetonové konstrukce (TSL-600-BSR10-A)</t>
  </si>
  <si>
    <t>-1633616663</t>
  </si>
  <si>
    <t>Poznámka k položce:_x000d_
specifikace viz. projekt záchytného systému vč. nacenění.</t>
  </si>
  <si>
    <t>123</t>
  </si>
  <si>
    <t>70921301.RG1</t>
  </si>
  <si>
    <t>Lano (TSL-L8)</t>
  </si>
  <si>
    <t>bm</t>
  </si>
  <si>
    <t>945671911</t>
  </si>
  <si>
    <t>124</t>
  </si>
  <si>
    <t>70921300.RG2</t>
  </si>
  <si>
    <t>Napínák lanový (TSL-NAP8)</t>
  </si>
  <si>
    <t>817281015</t>
  </si>
  <si>
    <t>125</t>
  </si>
  <si>
    <t>70921305.RG2</t>
  </si>
  <si>
    <t>Koncový čep (TSL-KP8)</t>
  </si>
  <si>
    <t>1928892256</t>
  </si>
  <si>
    <t>126</t>
  </si>
  <si>
    <t>70921306.RG2</t>
  </si>
  <si>
    <t>Identifikační štítek (TSL)</t>
  </si>
  <si>
    <t>-1964646699</t>
  </si>
  <si>
    <t>127</t>
  </si>
  <si>
    <t>70921307.RG2</t>
  </si>
  <si>
    <t>Šroubovací spojka (TSL-SOS)</t>
  </si>
  <si>
    <t>1500134201</t>
  </si>
  <si>
    <t>128</t>
  </si>
  <si>
    <t>70921308.RG2</t>
  </si>
  <si>
    <t>Lanová svorka (TSL-SC)</t>
  </si>
  <si>
    <t>899419901</t>
  </si>
  <si>
    <t>129</t>
  </si>
  <si>
    <t>767881113.RG</t>
  </si>
  <si>
    <t>Revize a předání do užívání</t>
  </si>
  <si>
    <t>402775783</t>
  </si>
  <si>
    <t>130</t>
  </si>
  <si>
    <t>767881112.RG</t>
  </si>
  <si>
    <t>Tahové zkoušky záchytného systému</t>
  </si>
  <si>
    <t>581843777</t>
  </si>
  <si>
    <t>131</t>
  </si>
  <si>
    <t>998767202</t>
  </si>
  <si>
    <t>Přesun hmot procentní pro zámečnické konstrukce v objektech v přes 6 do 12 m</t>
  </si>
  <si>
    <t>-981777658</t>
  </si>
  <si>
    <t>783</t>
  </si>
  <si>
    <t>Dokončovací práce - nátěry</t>
  </si>
  <si>
    <t>132</t>
  </si>
  <si>
    <t>783301401</t>
  </si>
  <si>
    <t>Ometení zámečnických konstrukcí</t>
  </si>
  <si>
    <t>-844169385</t>
  </si>
  <si>
    <t>"ostatní"4</t>
  </si>
  <si>
    <t>"stožár Z05"0,5*2,5</t>
  </si>
  <si>
    <t>133</t>
  </si>
  <si>
    <t>783306807</t>
  </si>
  <si>
    <t>Odstranění nátěru ze zámečnických konstrukcí odstraňovačem nátěrů</t>
  </si>
  <si>
    <t>1056082577</t>
  </si>
  <si>
    <t>134</t>
  </si>
  <si>
    <t>783306809</t>
  </si>
  <si>
    <t>Odstranění nátěru ze zámečnických konstrukcí okartáčováním</t>
  </si>
  <si>
    <t>-43196494</t>
  </si>
  <si>
    <t>135</t>
  </si>
  <si>
    <t>783314101</t>
  </si>
  <si>
    <t>Základní jednonásobný syntetický nátěr zámečnických konstrukcí</t>
  </si>
  <si>
    <t>1766688731</t>
  </si>
  <si>
    <t>136</t>
  </si>
  <si>
    <t>783315101</t>
  </si>
  <si>
    <t>Mezinátěr jednonásobný syntetický standardní zámečnických konstrukcí</t>
  </si>
  <si>
    <t>-1567644853</t>
  </si>
  <si>
    <t>137</t>
  </si>
  <si>
    <t>783317101</t>
  </si>
  <si>
    <t>Krycí jednonásobný syntetický standardní nátěr zámečnických konstrukcí</t>
  </si>
  <si>
    <t>1631883006</t>
  </si>
  <si>
    <t>784</t>
  </si>
  <si>
    <t>Dokončovací práce - malby a tapety</t>
  </si>
  <si>
    <t>138</t>
  </si>
  <si>
    <t>784181101</t>
  </si>
  <si>
    <t>Základní akrylátová jednonásobná bezbarvá penetrace podkladu v místnostech v do 3,80 m</t>
  </si>
  <si>
    <t>1648492064</t>
  </si>
  <si>
    <t>"střešní výlezy" 1*4</t>
  </si>
  <si>
    <t>139</t>
  </si>
  <si>
    <t>784211121</t>
  </si>
  <si>
    <t>Dvojnásobné bílé malby ze směsí za mokra středně oděruvzdorných v místnostech v do 3,80 m</t>
  </si>
  <si>
    <t>-422895498</t>
  </si>
  <si>
    <t>789</t>
  </si>
  <si>
    <t>Povrchové úpravy ocelových konstrukcí a technologických zařízení</t>
  </si>
  <si>
    <t>140</t>
  </si>
  <si>
    <t>789212122</t>
  </si>
  <si>
    <t>Provedení otryskání členitých stupeň přípravy Sa 2 1/2</t>
  </si>
  <si>
    <t>-271482772</t>
  </si>
  <si>
    <t>141</t>
  </si>
  <si>
    <t>42118100</t>
  </si>
  <si>
    <t>materiál tryskací z křemičitanu hlinitého</t>
  </si>
  <si>
    <t>-585297776</t>
  </si>
  <si>
    <t>5,25*0,014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</si>
</sst>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34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RG_24069_MVD3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střechy ZŠ Maršovská - pavilon MVD3, Teplice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Maršovská 1575/2, 415 01 Teplice – Trnovany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20. 1. 2025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Teplice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RotaGroup a.s.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36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78</v>
      </c>
      <c r="BT94" s="116" t="s">
        <v>79</v>
      </c>
      <c r="BU94" s="117" t="s">
        <v>80</v>
      </c>
      <c r="BV94" s="116" t="s">
        <v>81</v>
      </c>
      <c r="BW94" s="116" t="s">
        <v>5</v>
      </c>
      <c r="BX94" s="116" t="s">
        <v>82</v>
      </c>
      <c r="CL94" s="116" t="s">
        <v>1</v>
      </c>
    </row>
    <row r="95" s="7" customFormat="1" ht="16.5" customHeight="1">
      <c r="A95" s="118" t="s">
        <v>83</v>
      </c>
      <c r="B95" s="119"/>
      <c r="C95" s="120"/>
      <c r="D95" s="121" t="s">
        <v>84</v>
      </c>
      <c r="E95" s="121"/>
      <c r="F95" s="121"/>
      <c r="G95" s="121"/>
      <c r="H95" s="121"/>
      <c r="I95" s="122"/>
      <c r="J95" s="121" t="s">
        <v>85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'00 - Ostatní náklady'!J30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86</v>
      </c>
      <c r="AR95" s="125"/>
      <c r="AS95" s="126">
        <v>0</v>
      </c>
      <c r="AT95" s="127">
        <f>ROUND(SUM(AV95:AW95),2)</f>
        <v>0</v>
      </c>
      <c r="AU95" s="128">
        <f>'00 - Ostatní náklady'!P122</f>
        <v>0</v>
      </c>
      <c r="AV95" s="127">
        <f>'00 - Ostatní náklady'!J33</f>
        <v>0</v>
      </c>
      <c r="AW95" s="127">
        <f>'00 - Ostatní náklady'!J34</f>
        <v>0</v>
      </c>
      <c r="AX95" s="127">
        <f>'00 - Ostatní náklady'!J35</f>
        <v>0</v>
      </c>
      <c r="AY95" s="127">
        <f>'00 - Ostatní náklady'!J36</f>
        <v>0</v>
      </c>
      <c r="AZ95" s="127">
        <f>'00 - Ostatní náklady'!F33</f>
        <v>0</v>
      </c>
      <c r="BA95" s="127">
        <f>'00 - Ostatní náklady'!F34</f>
        <v>0</v>
      </c>
      <c r="BB95" s="127">
        <f>'00 - Ostatní náklady'!F35</f>
        <v>0</v>
      </c>
      <c r="BC95" s="127">
        <f>'00 - Ostatní náklady'!F36</f>
        <v>0</v>
      </c>
      <c r="BD95" s="129">
        <f>'00 - Ostatní náklady'!F37</f>
        <v>0</v>
      </c>
      <c r="BE95" s="7"/>
      <c r="BT95" s="130" t="s">
        <v>87</v>
      </c>
      <c r="BV95" s="130" t="s">
        <v>81</v>
      </c>
      <c r="BW95" s="130" t="s">
        <v>88</v>
      </c>
      <c r="BX95" s="130" t="s">
        <v>5</v>
      </c>
      <c r="CL95" s="130" t="s">
        <v>1</v>
      </c>
      <c r="CM95" s="130" t="s">
        <v>89</v>
      </c>
    </row>
    <row r="96" s="7" customFormat="1" ht="16.5" customHeight="1">
      <c r="A96" s="118" t="s">
        <v>83</v>
      </c>
      <c r="B96" s="119"/>
      <c r="C96" s="120"/>
      <c r="D96" s="121" t="s">
        <v>90</v>
      </c>
      <c r="E96" s="121"/>
      <c r="F96" s="121"/>
      <c r="G96" s="121"/>
      <c r="H96" s="121"/>
      <c r="I96" s="122"/>
      <c r="J96" s="121" t="s">
        <v>91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'01 - Stavební úpravy'!J30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86</v>
      </c>
      <c r="AR96" s="125"/>
      <c r="AS96" s="131">
        <v>0</v>
      </c>
      <c r="AT96" s="132">
        <f>ROUND(SUM(AV96:AW96),2)</f>
        <v>0</v>
      </c>
      <c r="AU96" s="133">
        <f>'01 - Stavební úpravy'!P137</f>
        <v>0</v>
      </c>
      <c r="AV96" s="132">
        <f>'01 - Stavební úpravy'!J33</f>
        <v>0</v>
      </c>
      <c r="AW96" s="132">
        <f>'01 - Stavební úpravy'!J34</f>
        <v>0</v>
      </c>
      <c r="AX96" s="132">
        <f>'01 - Stavební úpravy'!J35</f>
        <v>0</v>
      </c>
      <c r="AY96" s="132">
        <f>'01 - Stavební úpravy'!J36</f>
        <v>0</v>
      </c>
      <c r="AZ96" s="132">
        <f>'01 - Stavební úpravy'!F33</f>
        <v>0</v>
      </c>
      <c r="BA96" s="132">
        <f>'01 - Stavební úpravy'!F34</f>
        <v>0</v>
      </c>
      <c r="BB96" s="132">
        <f>'01 - Stavební úpravy'!F35</f>
        <v>0</v>
      </c>
      <c r="BC96" s="132">
        <f>'01 - Stavební úpravy'!F36</f>
        <v>0</v>
      </c>
      <c r="BD96" s="134">
        <f>'01 - Stavební úpravy'!F37</f>
        <v>0</v>
      </c>
      <c r="BE96" s="7"/>
      <c r="BT96" s="130" t="s">
        <v>87</v>
      </c>
      <c r="BV96" s="130" t="s">
        <v>81</v>
      </c>
      <c r="BW96" s="130" t="s">
        <v>92</v>
      </c>
      <c r="BX96" s="130" t="s">
        <v>5</v>
      </c>
      <c r="CL96" s="130" t="s">
        <v>1</v>
      </c>
      <c r="CM96" s="130" t="s">
        <v>89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qLdX9A2Hp+SyYy2f9ch/Yk1rsKctk6AGPmUsgiLQ5lYI1k8CurTGmDst7uA0tEtP4f420Vo/4XnVYxTfJoK9dw==" hashValue="gnAfuLw3YH4/g0jEjRmA0UJtuuphwJOOh/EObO4zcxQOU3Z1+I5f2MSzWkUu+ApZ1B7OmLXTzwseNCsh5D3iU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 - Ostatní náklady'!C2" display="/"/>
    <hyperlink ref="A96" location="'01 - Stavební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střechy ZŠ Maršovská - pavilon MVD3, Teplice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34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36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44"/>
      <c r="B27" s="145"/>
      <c r="C27" s="144"/>
      <c r="D27" s="144"/>
      <c r="E27" s="146" t="s">
        <v>96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39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41</v>
      </c>
      <c r="G32" s="37"/>
      <c r="H32" s="37"/>
      <c r="I32" s="151" t="s">
        <v>40</v>
      </c>
      <c r="J32" s="151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43</v>
      </c>
      <c r="E33" s="139" t="s">
        <v>44</v>
      </c>
      <c r="F33" s="153">
        <f>ROUND((SUM(BE122:BE163)),  2)</f>
        <v>0</v>
      </c>
      <c r="G33" s="37"/>
      <c r="H33" s="37"/>
      <c r="I33" s="154">
        <v>0.20999999999999999</v>
      </c>
      <c r="J33" s="153">
        <f>ROUND(((SUM(BE122:BE163))*I33),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45</v>
      </c>
      <c r="F34" s="153">
        <f>ROUND((SUM(BF122:BF163)),  2)</f>
        <v>0</v>
      </c>
      <c r="G34" s="37"/>
      <c r="H34" s="37"/>
      <c r="I34" s="154">
        <v>0.12</v>
      </c>
      <c r="J34" s="153">
        <f>ROUND(((SUM(BF122:BF163))*I34),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46</v>
      </c>
      <c r="F35" s="153">
        <f>ROUND((SUM(BG122:BG163)),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47</v>
      </c>
      <c r="F36" s="153">
        <f>ROUND((SUM(BH122:BH163)),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48</v>
      </c>
      <c r="F37" s="153">
        <f>ROUND((SUM(BI122:BI163)),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52</v>
      </c>
      <c r="E50" s="163"/>
      <c r="F50" s="163"/>
      <c r="G50" s="162" t="s">
        <v>53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54</v>
      </c>
      <c r="E61" s="165"/>
      <c r="F61" s="166" t="s">
        <v>55</v>
      </c>
      <c r="G61" s="164" t="s">
        <v>54</v>
      </c>
      <c r="H61" s="165"/>
      <c r="I61" s="165"/>
      <c r="J61" s="167" t="s">
        <v>55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56</v>
      </c>
      <c r="E65" s="168"/>
      <c r="F65" s="168"/>
      <c r="G65" s="162" t="s">
        <v>57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54</v>
      </c>
      <c r="E76" s="165"/>
      <c r="F76" s="166" t="s">
        <v>55</v>
      </c>
      <c r="G76" s="164" t="s">
        <v>54</v>
      </c>
      <c r="H76" s="165"/>
      <c r="I76" s="165"/>
      <c r="J76" s="167" t="s">
        <v>55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střechy ZŠ Maršovská - pavilon MVD3,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00 -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Maršovská 1575/2, 415 01 Teplice – Trnovany</v>
      </c>
      <c r="G89" s="39"/>
      <c r="H89" s="39"/>
      <c r="I89" s="31" t="s">
        <v>22</v>
      </c>
      <c r="J89" s="78" t="str">
        <f>IF(J12="","",J12)</f>
        <v>20. 1. 2025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Statutární město Teplice</v>
      </c>
      <c r="G91" s="39"/>
      <c r="H91" s="39"/>
      <c r="I91" s="31" t="s">
        <v>31</v>
      </c>
      <c r="J91" s="35" t="str">
        <f>E21</f>
        <v>RotaGroup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36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103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104</v>
      </c>
      <c r="E99" s="187"/>
      <c r="F99" s="187"/>
      <c r="G99" s="187"/>
      <c r="H99" s="187"/>
      <c r="I99" s="187"/>
      <c r="J99" s="188">
        <f>J147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105</v>
      </c>
      <c r="E100" s="187"/>
      <c r="F100" s="187"/>
      <c r="G100" s="187"/>
      <c r="H100" s="187"/>
      <c r="I100" s="187"/>
      <c r="J100" s="188">
        <f>J153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J157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107</v>
      </c>
      <c r="E102" s="187"/>
      <c r="F102" s="187"/>
      <c r="G102" s="187"/>
      <c r="H102" s="187"/>
      <c r="I102" s="187"/>
      <c r="J102" s="188">
        <f>J159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Rekonstrukce střechy ZŠ Maršovská - pavilon MVD3, Teplice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00 - Ostatní náklady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Maršovská 1575/2, 415 01 Teplice – Trnovany</v>
      </c>
      <c r="G116" s="39"/>
      <c r="H116" s="39"/>
      <c r="I116" s="31" t="s">
        <v>22</v>
      </c>
      <c r="J116" s="78" t="str">
        <f>IF(J12="","",J12)</f>
        <v>20. 1. 2025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Statutární město Teplice</v>
      </c>
      <c r="G118" s="39"/>
      <c r="H118" s="39"/>
      <c r="I118" s="31" t="s">
        <v>31</v>
      </c>
      <c r="J118" s="35" t="str">
        <f>E21</f>
        <v>RotaGroup a.s.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36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109</v>
      </c>
      <c r="D121" s="193" t="s">
        <v>64</v>
      </c>
      <c r="E121" s="193" t="s">
        <v>60</v>
      </c>
      <c r="F121" s="193" t="s">
        <v>61</v>
      </c>
      <c r="G121" s="193" t="s">
        <v>110</v>
      </c>
      <c r="H121" s="193" t="s">
        <v>111</v>
      </c>
      <c r="I121" s="193" t="s">
        <v>112</v>
      </c>
      <c r="J121" s="194" t="s">
        <v>99</v>
      </c>
      <c r="K121" s="195" t="s">
        <v>113</v>
      </c>
      <c r="L121" s="196"/>
      <c r="M121" s="99" t="s">
        <v>1</v>
      </c>
      <c r="N121" s="100" t="s">
        <v>43</v>
      </c>
      <c r="O121" s="100" t="s">
        <v>114</v>
      </c>
      <c r="P121" s="100" t="s">
        <v>115</v>
      </c>
      <c r="Q121" s="100" t="s">
        <v>116</v>
      </c>
      <c r="R121" s="100" t="s">
        <v>117</v>
      </c>
      <c r="S121" s="100" t="s">
        <v>118</v>
      </c>
      <c r="T121" s="101" t="s">
        <v>119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120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</f>
        <v>0</v>
      </c>
      <c r="Q122" s="103"/>
      <c r="R122" s="199">
        <f>R123</f>
        <v>0</v>
      </c>
      <c r="S122" s="103"/>
      <c r="T122" s="20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78</v>
      </c>
      <c r="AU122" s="16" t="s">
        <v>101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78</v>
      </c>
      <c r="E123" s="205" t="s">
        <v>121</v>
      </c>
      <c r="F123" s="205" t="s">
        <v>122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P124+P147+P153+P157+P159</f>
        <v>0</v>
      </c>
      <c r="Q123" s="210"/>
      <c r="R123" s="211">
        <f>R124+R147+R153+R157+R159</f>
        <v>0</v>
      </c>
      <c r="S123" s="210"/>
      <c r="T123" s="212">
        <f>T124+T147+T153+T157+T159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123</v>
      </c>
      <c r="AT123" s="214" t="s">
        <v>78</v>
      </c>
      <c r="AU123" s="214" t="s">
        <v>79</v>
      </c>
      <c r="AY123" s="213" t="s">
        <v>124</v>
      </c>
      <c r="BK123" s="215">
        <f>BK124+BK147+BK153+BK157+BK159</f>
        <v>0</v>
      </c>
    </row>
    <row r="124" s="12" customFormat="1" ht="22.8" customHeight="1">
      <c r="A124" s="12"/>
      <c r="B124" s="202"/>
      <c r="C124" s="203"/>
      <c r="D124" s="204" t="s">
        <v>78</v>
      </c>
      <c r="E124" s="216" t="s">
        <v>125</v>
      </c>
      <c r="F124" s="216" t="s">
        <v>126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SUM(P125:P146)</f>
        <v>0</v>
      </c>
      <c r="Q124" s="210"/>
      <c r="R124" s="211">
        <f>SUM(R125:R146)</f>
        <v>0</v>
      </c>
      <c r="S124" s="210"/>
      <c r="T124" s="212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123</v>
      </c>
      <c r="AT124" s="214" t="s">
        <v>78</v>
      </c>
      <c r="AU124" s="214" t="s">
        <v>87</v>
      </c>
      <c r="AY124" s="213" t="s">
        <v>124</v>
      </c>
      <c r="BK124" s="215">
        <f>SUM(BK125:BK146)</f>
        <v>0</v>
      </c>
    </row>
    <row r="125" s="2" customFormat="1" ht="24.15" customHeight="1">
      <c r="A125" s="37"/>
      <c r="B125" s="38"/>
      <c r="C125" s="218" t="s">
        <v>87</v>
      </c>
      <c r="D125" s="218" t="s">
        <v>127</v>
      </c>
      <c r="E125" s="219" t="s">
        <v>128</v>
      </c>
      <c r="F125" s="220" t="s">
        <v>129</v>
      </c>
      <c r="G125" s="221" t="s">
        <v>130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44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131</v>
      </c>
      <c r="AT125" s="230" t="s">
        <v>127</v>
      </c>
      <c r="AU125" s="230" t="s">
        <v>89</v>
      </c>
      <c r="AY125" s="16" t="s">
        <v>124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87</v>
      </c>
      <c r="BK125" s="231">
        <f>ROUND(I125*H125,2)</f>
        <v>0</v>
      </c>
      <c r="BL125" s="16" t="s">
        <v>131</v>
      </c>
      <c r="BM125" s="230" t="s">
        <v>132</v>
      </c>
    </row>
    <row r="126" s="13" customFormat="1">
      <c r="A126" s="13"/>
      <c r="B126" s="232"/>
      <c r="C126" s="233"/>
      <c r="D126" s="234" t="s">
        <v>133</v>
      </c>
      <c r="E126" s="235" t="s">
        <v>1</v>
      </c>
      <c r="F126" s="236" t="s">
        <v>87</v>
      </c>
      <c r="G126" s="233"/>
      <c r="H126" s="237">
        <v>1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133</v>
      </c>
      <c r="AU126" s="243" t="s">
        <v>89</v>
      </c>
      <c r="AV126" s="13" t="s">
        <v>89</v>
      </c>
      <c r="AW126" s="13" t="s">
        <v>35</v>
      </c>
      <c r="AX126" s="13" t="s">
        <v>79</v>
      </c>
      <c r="AY126" s="243" t="s">
        <v>124</v>
      </c>
    </row>
    <row r="127" s="14" customFormat="1">
      <c r="A127" s="14"/>
      <c r="B127" s="244"/>
      <c r="C127" s="245"/>
      <c r="D127" s="234" t="s">
        <v>133</v>
      </c>
      <c r="E127" s="246" t="s">
        <v>1</v>
      </c>
      <c r="F127" s="247" t="s">
        <v>134</v>
      </c>
      <c r="G127" s="245"/>
      <c r="H127" s="248">
        <v>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133</v>
      </c>
      <c r="AU127" s="254" t="s">
        <v>89</v>
      </c>
      <c r="AV127" s="14" t="s">
        <v>135</v>
      </c>
      <c r="AW127" s="14" t="s">
        <v>35</v>
      </c>
      <c r="AX127" s="14" t="s">
        <v>87</v>
      </c>
      <c r="AY127" s="254" t="s">
        <v>124</v>
      </c>
    </row>
    <row r="128" s="2" customFormat="1" ht="16.5" customHeight="1">
      <c r="A128" s="37"/>
      <c r="B128" s="38"/>
      <c r="C128" s="218" t="s">
        <v>89</v>
      </c>
      <c r="D128" s="218" t="s">
        <v>127</v>
      </c>
      <c r="E128" s="219" t="s">
        <v>136</v>
      </c>
      <c r="F128" s="220" t="s">
        <v>137</v>
      </c>
      <c r="G128" s="221" t="s">
        <v>130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44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131</v>
      </c>
      <c r="AT128" s="230" t="s">
        <v>127</v>
      </c>
      <c r="AU128" s="230" t="s">
        <v>89</v>
      </c>
      <c r="AY128" s="16" t="s">
        <v>124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87</v>
      </c>
      <c r="BK128" s="231">
        <f>ROUND(I128*H128,2)</f>
        <v>0</v>
      </c>
      <c r="BL128" s="16" t="s">
        <v>131</v>
      </c>
      <c r="BM128" s="230" t="s">
        <v>138</v>
      </c>
    </row>
    <row r="129" s="2" customFormat="1">
      <c r="A129" s="37"/>
      <c r="B129" s="38"/>
      <c r="C129" s="39"/>
      <c r="D129" s="234" t="s">
        <v>139</v>
      </c>
      <c r="E129" s="39"/>
      <c r="F129" s="255" t="s">
        <v>140</v>
      </c>
      <c r="G129" s="39"/>
      <c r="H129" s="39"/>
      <c r="I129" s="256"/>
      <c r="J129" s="39"/>
      <c r="K129" s="39"/>
      <c r="L129" s="43"/>
      <c r="M129" s="257"/>
      <c r="N129" s="25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139</v>
      </c>
      <c r="AU129" s="16" t="s">
        <v>89</v>
      </c>
    </row>
    <row r="130" s="13" customFormat="1">
      <c r="A130" s="13"/>
      <c r="B130" s="232"/>
      <c r="C130" s="233"/>
      <c r="D130" s="234" t="s">
        <v>133</v>
      </c>
      <c r="E130" s="235" t="s">
        <v>1</v>
      </c>
      <c r="F130" s="236" t="s">
        <v>87</v>
      </c>
      <c r="G130" s="233"/>
      <c r="H130" s="237">
        <v>1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133</v>
      </c>
      <c r="AU130" s="243" t="s">
        <v>89</v>
      </c>
      <c r="AV130" s="13" t="s">
        <v>89</v>
      </c>
      <c r="AW130" s="13" t="s">
        <v>35</v>
      </c>
      <c r="AX130" s="13" t="s">
        <v>79</v>
      </c>
      <c r="AY130" s="243" t="s">
        <v>124</v>
      </c>
    </row>
    <row r="131" s="14" customFormat="1">
      <c r="A131" s="14"/>
      <c r="B131" s="244"/>
      <c r="C131" s="245"/>
      <c r="D131" s="234" t="s">
        <v>133</v>
      </c>
      <c r="E131" s="246" t="s">
        <v>1</v>
      </c>
      <c r="F131" s="247" t="s">
        <v>134</v>
      </c>
      <c r="G131" s="245"/>
      <c r="H131" s="248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133</v>
      </c>
      <c r="AU131" s="254" t="s">
        <v>89</v>
      </c>
      <c r="AV131" s="14" t="s">
        <v>135</v>
      </c>
      <c r="AW131" s="14" t="s">
        <v>35</v>
      </c>
      <c r="AX131" s="14" t="s">
        <v>87</v>
      </c>
      <c r="AY131" s="254" t="s">
        <v>124</v>
      </c>
    </row>
    <row r="132" s="2" customFormat="1" ht="16.5" customHeight="1">
      <c r="A132" s="37"/>
      <c r="B132" s="38"/>
      <c r="C132" s="218" t="s">
        <v>141</v>
      </c>
      <c r="D132" s="218" t="s">
        <v>127</v>
      </c>
      <c r="E132" s="219" t="s">
        <v>142</v>
      </c>
      <c r="F132" s="220" t="s">
        <v>143</v>
      </c>
      <c r="G132" s="221" t="s">
        <v>130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44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89</v>
      </c>
      <c r="AY132" s="16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87</v>
      </c>
      <c r="BK132" s="231">
        <f>ROUND(I132*H132,2)</f>
        <v>0</v>
      </c>
      <c r="BL132" s="16" t="s">
        <v>131</v>
      </c>
      <c r="BM132" s="230" t="s">
        <v>144</v>
      </c>
    </row>
    <row r="133" s="13" customFormat="1">
      <c r="A133" s="13"/>
      <c r="B133" s="232"/>
      <c r="C133" s="233"/>
      <c r="D133" s="234" t="s">
        <v>133</v>
      </c>
      <c r="E133" s="235" t="s">
        <v>1</v>
      </c>
      <c r="F133" s="236" t="s">
        <v>87</v>
      </c>
      <c r="G133" s="233"/>
      <c r="H133" s="237">
        <v>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133</v>
      </c>
      <c r="AU133" s="243" t="s">
        <v>89</v>
      </c>
      <c r="AV133" s="13" t="s">
        <v>89</v>
      </c>
      <c r="AW133" s="13" t="s">
        <v>35</v>
      </c>
      <c r="AX133" s="13" t="s">
        <v>79</v>
      </c>
      <c r="AY133" s="243" t="s">
        <v>124</v>
      </c>
    </row>
    <row r="134" s="14" customFormat="1">
      <c r="A134" s="14"/>
      <c r="B134" s="244"/>
      <c r="C134" s="245"/>
      <c r="D134" s="234" t="s">
        <v>133</v>
      </c>
      <c r="E134" s="246" t="s">
        <v>1</v>
      </c>
      <c r="F134" s="247" t="s">
        <v>134</v>
      </c>
      <c r="G134" s="245"/>
      <c r="H134" s="248">
        <v>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133</v>
      </c>
      <c r="AU134" s="254" t="s">
        <v>89</v>
      </c>
      <c r="AV134" s="14" t="s">
        <v>135</v>
      </c>
      <c r="AW134" s="14" t="s">
        <v>35</v>
      </c>
      <c r="AX134" s="14" t="s">
        <v>87</v>
      </c>
      <c r="AY134" s="254" t="s">
        <v>124</v>
      </c>
    </row>
    <row r="135" s="2" customFormat="1" ht="16.5" customHeight="1">
      <c r="A135" s="37"/>
      <c r="B135" s="38"/>
      <c r="C135" s="218" t="s">
        <v>135</v>
      </c>
      <c r="D135" s="218" t="s">
        <v>127</v>
      </c>
      <c r="E135" s="219" t="s">
        <v>145</v>
      </c>
      <c r="F135" s="220" t="s">
        <v>146</v>
      </c>
      <c r="G135" s="221" t="s">
        <v>130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44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131</v>
      </c>
      <c r="AT135" s="230" t="s">
        <v>127</v>
      </c>
      <c r="AU135" s="230" t="s">
        <v>89</v>
      </c>
      <c r="AY135" s="16" t="s">
        <v>124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87</v>
      </c>
      <c r="BK135" s="231">
        <f>ROUND(I135*H135,2)</f>
        <v>0</v>
      </c>
      <c r="BL135" s="16" t="s">
        <v>131</v>
      </c>
      <c r="BM135" s="230" t="s">
        <v>147</v>
      </c>
    </row>
    <row r="136" s="13" customFormat="1">
      <c r="A136" s="13"/>
      <c r="B136" s="232"/>
      <c r="C136" s="233"/>
      <c r="D136" s="234" t="s">
        <v>133</v>
      </c>
      <c r="E136" s="235" t="s">
        <v>1</v>
      </c>
      <c r="F136" s="236" t="s">
        <v>87</v>
      </c>
      <c r="G136" s="233"/>
      <c r="H136" s="237">
        <v>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133</v>
      </c>
      <c r="AU136" s="243" t="s">
        <v>89</v>
      </c>
      <c r="AV136" s="13" t="s">
        <v>89</v>
      </c>
      <c r="AW136" s="13" t="s">
        <v>35</v>
      </c>
      <c r="AX136" s="13" t="s">
        <v>79</v>
      </c>
      <c r="AY136" s="243" t="s">
        <v>124</v>
      </c>
    </row>
    <row r="137" s="14" customFormat="1">
      <c r="A137" s="14"/>
      <c r="B137" s="244"/>
      <c r="C137" s="245"/>
      <c r="D137" s="234" t="s">
        <v>133</v>
      </c>
      <c r="E137" s="246" t="s">
        <v>1</v>
      </c>
      <c r="F137" s="247" t="s">
        <v>134</v>
      </c>
      <c r="G137" s="245"/>
      <c r="H137" s="248">
        <v>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133</v>
      </c>
      <c r="AU137" s="254" t="s">
        <v>89</v>
      </c>
      <c r="AV137" s="14" t="s">
        <v>135</v>
      </c>
      <c r="AW137" s="14" t="s">
        <v>35</v>
      </c>
      <c r="AX137" s="14" t="s">
        <v>87</v>
      </c>
      <c r="AY137" s="254" t="s">
        <v>124</v>
      </c>
    </row>
    <row r="138" s="2" customFormat="1" ht="16.5" customHeight="1">
      <c r="A138" s="37"/>
      <c r="B138" s="38"/>
      <c r="C138" s="218" t="s">
        <v>123</v>
      </c>
      <c r="D138" s="218" t="s">
        <v>127</v>
      </c>
      <c r="E138" s="219" t="s">
        <v>148</v>
      </c>
      <c r="F138" s="220" t="s">
        <v>149</v>
      </c>
      <c r="G138" s="221" t="s">
        <v>130</v>
      </c>
      <c r="H138" s="222">
        <v>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44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131</v>
      </c>
      <c r="AT138" s="230" t="s">
        <v>127</v>
      </c>
      <c r="AU138" s="230" t="s">
        <v>89</v>
      </c>
      <c r="AY138" s="16" t="s">
        <v>124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87</v>
      </c>
      <c r="BK138" s="231">
        <f>ROUND(I138*H138,2)</f>
        <v>0</v>
      </c>
      <c r="BL138" s="16" t="s">
        <v>131</v>
      </c>
      <c r="BM138" s="230" t="s">
        <v>150</v>
      </c>
    </row>
    <row r="139" s="13" customFormat="1">
      <c r="A139" s="13"/>
      <c r="B139" s="232"/>
      <c r="C139" s="233"/>
      <c r="D139" s="234" t="s">
        <v>133</v>
      </c>
      <c r="E139" s="235" t="s">
        <v>1</v>
      </c>
      <c r="F139" s="236" t="s">
        <v>87</v>
      </c>
      <c r="G139" s="233"/>
      <c r="H139" s="237">
        <v>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133</v>
      </c>
      <c r="AU139" s="243" t="s">
        <v>89</v>
      </c>
      <c r="AV139" s="13" t="s">
        <v>89</v>
      </c>
      <c r="AW139" s="13" t="s">
        <v>35</v>
      </c>
      <c r="AX139" s="13" t="s">
        <v>79</v>
      </c>
      <c r="AY139" s="243" t="s">
        <v>124</v>
      </c>
    </row>
    <row r="140" s="14" customFormat="1">
      <c r="A140" s="14"/>
      <c r="B140" s="244"/>
      <c r="C140" s="245"/>
      <c r="D140" s="234" t="s">
        <v>133</v>
      </c>
      <c r="E140" s="246" t="s">
        <v>1</v>
      </c>
      <c r="F140" s="247" t="s">
        <v>134</v>
      </c>
      <c r="G140" s="245"/>
      <c r="H140" s="248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133</v>
      </c>
      <c r="AU140" s="254" t="s">
        <v>89</v>
      </c>
      <c r="AV140" s="14" t="s">
        <v>135</v>
      </c>
      <c r="AW140" s="14" t="s">
        <v>35</v>
      </c>
      <c r="AX140" s="14" t="s">
        <v>87</v>
      </c>
      <c r="AY140" s="254" t="s">
        <v>124</v>
      </c>
    </row>
    <row r="141" s="2" customFormat="1" ht="16.5" customHeight="1">
      <c r="A141" s="37"/>
      <c r="B141" s="38"/>
      <c r="C141" s="218" t="s">
        <v>151</v>
      </c>
      <c r="D141" s="218" t="s">
        <v>127</v>
      </c>
      <c r="E141" s="219" t="s">
        <v>152</v>
      </c>
      <c r="F141" s="220" t="s">
        <v>153</v>
      </c>
      <c r="G141" s="221" t="s">
        <v>130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44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131</v>
      </c>
      <c r="AT141" s="230" t="s">
        <v>127</v>
      </c>
      <c r="AU141" s="230" t="s">
        <v>89</v>
      </c>
      <c r="AY141" s="16" t="s">
        <v>124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87</v>
      </c>
      <c r="BK141" s="231">
        <f>ROUND(I141*H141,2)</f>
        <v>0</v>
      </c>
      <c r="BL141" s="16" t="s">
        <v>131</v>
      </c>
      <c r="BM141" s="230" t="s">
        <v>154</v>
      </c>
    </row>
    <row r="142" s="13" customFormat="1">
      <c r="A142" s="13"/>
      <c r="B142" s="232"/>
      <c r="C142" s="233"/>
      <c r="D142" s="234" t="s">
        <v>133</v>
      </c>
      <c r="E142" s="235" t="s">
        <v>1</v>
      </c>
      <c r="F142" s="236" t="s">
        <v>87</v>
      </c>
      <c r="G142" s="233"/>
      <c r="H142" s="237">
        <v>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133</v>
      </c>
      <c r="AU142" s="243" t="s">
        <v>89</v>
      </c>
      <c r="AV142" s="13" t="s">
        <v>89</v>
      </c>
      <c r="AW142" s="13" t="s">
        <v>35</v>
      </c>
      <c r="AX142" s="13" t="s">
        <v>79</v>
      </c>
      <c r="AY142" s="243" t="s">
        <v>124</v>
      </c>
    </row>
    <row r="143" s="14" customFormat="1">
      <c r="A143" s="14"/>
      <c r="B143" s="244"/>
      <c r="C143" s="245"/>
      <c r="D143" s="234" t="s">
        <v>133</v>
      </c>
      <c r="E143" s="246" t="s">
        <v>1</v>
      </c>
      <c r="F143" s="247" t="s">
        <v>134</v>
      </c>
      <c r="G143" s="245"/>
      <c r="H143" s="248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133</v>
      </c>
      <c r="AU143" s="254" t="s">
        <v>89</v>
      </c>
      <c r="AV143" s="14" t="s">
        <v>135</v>
      </c>
      <c r="AW143" s="14" t="s">
        <v>35</v>
      </c>
      <c r="AX143" s="14" t="s">
        <v>87</v>
      </c>
      <c r="AY143" s="254" t="s">
        <v>124</v>
      </c>
    </row>
    <row r="144" s="2" customFormat="1" ht="16.5" customHeight="1">
      <c r="A144" s="37"/>
      <c r="B144" s="38"/>
      <c r="C144" s="218" t="s">
        <v>155</v>
      </c>
      <c r="D144" s="218" t="s">
        <v>127</v>
      </c>
      <c r="E144" s="219" t="s">
        <v>156</v>
      </c>
      <c r="F144" s="220" t="s">
        <v>157</v>
      </c>
      <c r="G144" s="221" t="s">
        <v>130</v>
      </c>
      <c r="H144" s="222">
        <v>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44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131</v>
      </c>
      <c r="AT144" s="230" t="s">
        <v>127</v>
      </c>
      <c r="AU144" s="230" t="s">
        <v>89</v>
      </c>
      <c r="AY144" s="16" t="s">
        <v>124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87</v>
      </c>
      <c r="BK144" s="231">
        <f>ROUND(I144*H144,2)</f>
        <v>0</v>
      </c>
      <c r="BL144" s="16" t="s">
        <v>131</v>
      </c>
      <c r="BM144" s="230" t="s">
        <v>158</v>
      </c>
    </row>
    <row r="145" s="13" customFormat="1">
      <c r="A145" s="13"/>
      <c r="B145" s="232"/>
      <c r="C145" s="233"/>
      <c r="D145" s="234" t="s">
        <v>133</v>
      </c>
      <c r="E145" s="235" t="s">
        <v>1</v>
      </c>
      <c r="F145" s="236" t="s">
        <v>87</v>
      </c>
      <c r="G145" s="233"/>
      <c r="H145" s="237">
        <v>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133</v>
      </c>
      <c r="AU145" s="243" t="s">
        <v>89</v>
      </c>
      <c r="AV145" s="13" t="s">
        <v>89</v>
      </c>
      <c r="AW145" s="13" t="s">
        <v>35</v>
      </c>
      <c r="AX145" s="13" t="s">
        <v>79</v>
      </c>
      <c r="AY145" s="243" t="s">
        <v>124</v>
      </c>
    </row>
    <row r="146" s="14" customFormat="1">
      <c r="A146" s="14"/>
      <c r="B146" s="244"/>
      <c r="C146" s="245"/>
      <c r="D146" s="234" t="s">
        <v>133</v>
      </c>
      <c r="E146" s="246" t="s">
        <v>1</v>
      </c>
      <c r="F146" s="247" t="s">
        <v>134</v>
      </c>
      <c r="G146" s="245"/>
      <c r="H146" s="248">
        <v>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133</v>
      </c>
      <c r="AU146" s="254" t="s">
        <v>89</v>
      </c>
      <c r="AV146" s="14" t="s">
        <v>135</v>
      </c>
      <c r="AW146" s="14" t="s">
        <v>35</v>
      </c>
      <c r="AX146" s="14" t="s">
        <v>87</v>
      </c>
      <c r="AY146" s="254" t="s">
        <v>124</v>
      </c>
    </row>
    <row r="147" s="12" customFormat="1" ht="22.8" customHeight="1">
      <c r="A147" s="12"/>
      <c r="B147" s="202"/>
      <c r="C147" s="203"/>
      <c r="D147" s="204" t="s">
        <v>78</v>
      </c>
      <c r="E147" s="216" t="s">
        <v>159</v>
      </c>
      <c r="F147" s="216" t="s">
        <v>160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SUM(P148:P152)</f>
        <v>0</v>
      </c>
      <c r="Q147" s="210"/>
      <c r="R147" s="211">
        <f>SUM(R148:R152)</f>
        <v>0</v>
      </c>
      <c r="S147" s="210"/>
      <c r="T147" s="212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123</v>
      </c>
      <c r="AT147" s="214" t="s">
        <v>78</v>
      </c>
      <c r="AU147" s="214" t="s">
        <v>87</v>
      </c>
      <c r="AY147" s="213" t="s">
        <v>124</v>
      </c>
      <c r="BK147" s="215">
        <f>SUM(BK148:BK152)</f>
        <v>0</v>
      </c>
    </row>
    <row r="148" s="2" customFormat="1" ht="16.5" customHeight="1">
      <c r="A148" s="37"/>
      <c r="B148" s="38"/>
      <c r="C148" s="218" t="s">
        <v>161</v>
      </c>
      <c r="D148" s="218" t="s">
        <v>127</v>
      </c>
      <c r="E148" s="219" t="s">
        <v>162</v>
      </c>
      <c r="F148" s="220" t="s">
        <v>160</v>
      </c>
      <c r="G148" s="221" t="s">
        <v>130</v>
      </c>
      <c r="H148" s="222">
        <v>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44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131</v>
      </c>
      <c r="AT148" s="230" t="s">
        <v>127</v>
      </c>
      <c r="AU148" s="230" t="s">
        <v>89</v>
      </c>
      <c r="AY148" s="16" t="s">
        <v>124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87</v>
      </c>
      <c r="BK148" s="231">
        <f>ROUND(I148*H148,2)</f>
        <v>0</v>
      </c>
      <c r="BL148" s="16" t="s">
        <v>131</v>
      </c>
      <c r="BM148" s="230" t="s">
        <v>163</v>
      </c>
    </row>
    <row r="149" s="2" customFormat="1" ht="21.75" customHeight="1">
      <c r="A149" s="37"/>
      <c r="B149" s="38"/>
      <c r="C149" s="218" t="s">
        <v>164</v>
      </c>
      <c r="D149" s="218" t="s">
        <v>127</v>
      </c>
      <c r="E149" s="219" t="s">
        <v>165</v>
      </c>
      <c r="F149" s="220" t="s">
        <v>166</v>
      </c>
      <c r="G149" s="221" t="s">
        <v>130</v>
      </c>
      <c r="H149" s="222">
        <v>1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44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131</v>
      </c>
      <c r="AT149" s="230" t="s">
        <v>127</v>
      </c>
      <c r="AU149" s="230" t="s">
        <v>89</v>
      </c>
      <c r="AY149" s="16" t="s">
        <v>124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87</v>
      </c>
      <c r="BK149" s="231">
        <f>ROUND(I149*H149,2)</f>
        <v>0</v>
      </c>
      <c r="BL149" s="16" t="s">
        <v>131</v>
      </c>
      <c r="BM149" s="230" t="s">
        <v>167</v>
      </c>
    </row>
    <row r="150" s="2" customFormat="1" ht="16.5" customHeight="1">
      <c r="A150" s="37"/>
      <c r="B150" s="38"/>
      <c r="C150" s="218" t="s">
        <v>168</v>
      </c>
      <c r="D150" s="218" t="s">
        <v>127</v>
      </c>
      <c r="E150" s="219" t="s">
        <v>169</v>
      </c>
      <c r="F150" s="220" t="s">
        <v>170</v>
      </c>
      <c r="G150" s="221" t="s">
        <v>130</v>
      </c>
      <c r="H150" s="222">
        <v>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44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131</v>
      </c>
      <c r="AT150" s="230" t="s">
        <v>127</v>
      </c>
      <c r="AU150" s="230" t="s">
        <v>89</v>
      </c>
      <c r="AY150" s="16" t="s">
        <v>124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87</v>
      </c>
      <c r="BK150" s="231">
        <f>ROUND(I150*H150,2)</f>
        <v>0</v>
      </c>
      <c r="BL150" s="16" t="s">
        <v>131</v>
      </c>
      <c r="BM150" s="230" t="s">
        <v>171</v>
      </c>
    </row>
    <row r="151" s="2" customFormat="1" ht="16.5" customHeight="1">
      <c r="A151" s="37"/>
      <c r="B151" s="38"/>
      <c r="C151" s="218" t="s">
        <v>172</v>
      </c>
      <c r="D151" s="218" t="s">
        <v>127</v>
      </c>
      <c r="E151" s="219" t="s">
        <v>173</v>
      </c>
      <c r="F151" s="220" t="s">
        <v>174</v>
      </c>
      <c r="G151" s="221" t="s">
        <v>130</v>
      </c>
      <c r="H151" s="222">
        <v>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44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131</v>
      </c>
      <c r="AT151" s="230" t="s">
        <v>127</v>
      </c>
      <c r="AU151" s="230" t="s">
        <v>89</v>
      </c>
      <c r="AY151" s="16" t="s">
        <v>124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87</v>
      </c>
      <c r="BK151" s="231">
        <f>ROUND(I151*H151,2)</f>
        <v>0</v>
      </c>
      <c r="BL151" s="16" t="s">
        <v>131</v>
      </c>
      <c r="BM151" s="230" t="s">
        <v>175</v>
      </c>
    </row>
    <row r="152" s="2" customFormat="1">
      <c r="A152" s="37"/>
      <c r="B152" s="38"/>
      <c r="C152" s="39"/>
      <c r="D152" s="234" t="s">
        <v>139</v>
      </c>
      <c r="E152" s="39"/>
      <c r="F152" s="255" t="s">
        <v>176</v>
      </c>
      <c r="G152" s="39"/>
      <c r="H152" s="39"/>
      <c r="I152" s="256"/>
      <c r="J152" s="39"/>
      <c r="K152" s="39"/>
      <c r="L152" s="43"/>
      <c r="M152" s="257"/>
      <c r="N152" s="25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139</v>
      </c>
      <c r="AU152" s="16" t="s">
        <v>89</v>
      </c>
    </row>
    <row r="153" s="12" customFormat="1" ht="22.8" customHeight="1">
      <c r="A153" s="12"/>
      <c r="B153" s="202"/>
      <c r="C153" s="203"/>
      <c r="D153" s="204" t="s">
        <v>78</v>
      </c>
      <c r="E153" s="216" t="s">
        <v>177</v>
      </c>
      <c r="F153" s="216" t="s">
        <v>178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SUM(P154:P156)</f>
        <v>0</v>
      </c>
      <c r="Q153" s="210"/>
      <c r="R153" s="211">
        <f>SUM(R154:R156)</f>
        <v>0</v>
      </c>
      <c r="S153" s="210"/>
      <c r="T153" s="212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123</v>
      </c>
      <c r="AT153" s="214" t="s">
        <v>78</v>
      </c>
      <c r="AU153" s="214" t="s">
        <v>87</v>
      </c>
      <c r="AY153" s="213" t="s">
        <v>124</v>
      </c>
      <c r="BK153" s="215">
        <f>SUM(BK154:BK156)</f>
        <v>0</v>
      </c>
    </row>
    <row r="154" s="2" customFormat="1" ht="16.5" customHeight="1">
      <c r="A154" s="37"/>
      <c r="B154" s="38"/>
      <c r="C154" s="218" t="s">
        <v>8</v>
      </c>
      <c r="D154" s="218" t="s">
        <v>127</v>
      </c>
      <c r="E154" s="219" t="s">
        <v>179</v>
      </c>
      <c r="F154" s="220" t="s">
        <v>180</v>
      </c>
      <c r="G154" s="221" t="s">
        <v>130</v>
      </c>
      <c r="H154" s="222">
        <v>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44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131</v>
      </c>
      <c r="AT154" s="230" t="s">
        <v>127</v>
      </c>
      <c r="AU154" s="230" t="s">
        <v>89</v>
      </c>
      <c r="AY154" s="16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87</v>
      </c>
      <c r="BK154" s="231">
        <f>ROUND(I154*H154,2)</f>
        <v>0</v>
      </c>
      <c r="BL154" s="16" t="s">
        <v>131</v>
      </c>
      <c r="BM154" s="230" t="s">
        <v>181</v>
      </c>
    </row>
    <row r="155" s="13" customFormat="1">
      <c r="A155" s="13"/>
      <c r="B155" s="232"/>
      <c r="C155" s="233"/>
      <c r="D155" s="234" t="s">
        <v>133</v>
      </c>
      <c r="E155" s="235" t="s">
        <v>1</v>
      </c>
      <c r="F155" s="236" t="s">
        <v>87</v>
      </c>
      <c r="G155" s="233"/>
      <c r="H155" s="237">
        <v>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133</v>
      </c>
      <c r="AU155" s="243" t="s">
        <v>89</v>
      </c>
      <c r="AV155" s="13" t="s">
        <v>89</v>
      </c>
      <c r="AW155" s="13" t="s">
        <v>35</v>
      </c>
      <c r="AX155" s="13" t="s">
        <v>79</v>
      </c>
      <c r="AY155" s="243" t="s">
        <v>124</v>
      </c>
    </row>
    <row r="156" s="14" customFormat="1">
      <c r="A156" s="14"/>
      <c r="B156" s="244"/>
      <c r="C156" s="245"/>
      <c r="D156" s="234" t="s">
        <v>133</v>
      </c>
      <c r="E156" s="246" t="s">
        <v>1</v>
      </c>
      <c r="F156" s="247" t="s">
        <v>134</v>
      </c>
      <c r="G156" s="245"/>
      <c r="H156" s="248">
        <v>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133</v>
      </c>
      <c r="AU156" s="254" t="s">
        <v>89</v>
      </c>
      <c r="AV156" s="14" t="s">
        <v>135</v>
      </c>
      <c r="AW156" s="14" t="s">
        <v>35</v>
      </c>
      <c r="AX156" s="14" t="s">
        <v>87</v>
      </c>
      <c r="AY156" s="254" t="s">
        <v>124</v>
      </c>
    </row>
    <row r="157" s="12" customFormat="1" ht="22.8" customHeight="1">
      <c r="A157" s="12"/>
      <c r="B157" s="202"/>
      <c r="C157" s="203"/>
      <c r="D157" s="204" t="s">
        <v>78</v>
      </c>
      <c r="E157" s="216" t="s">
        <v>182</v>
      </c>
      <c r="F157" s="216" t="s">
        <v>183</v>
      </c>
      <c r="G157" s="203"/>
      <c r="H157" s="203"/>
      <c r="I157" s="206"/>
      <c r="J157" s="217">
        <f>BK157</f>
        <v>0</v>
      </c>
      <c r="K157" s="203"/>
      <c r="L157" s="208"/>
      <c r="M157" s="209"/>
      <c r="N157" s="210"/>
      <c r="O157" s="210"/>
      <c r="P157" s="211">
        <f>P158</f>
        <v>0</v>
      </c>
      <c r="Q157" s="210"/>
      <c r="R157" s="211">
        <f>R158</f>
        <v>0</v>
      </c>
      <c r="S157" s="210"/>
      <c r="T157" s="212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123</v>
      </c>
      <c r="AT157" s="214" t="s">
        <v>78</v>
      </c>
      <c r="AU157" s="214" t="s">
        <v>87</v>
      </c>
      <c r="AY157" s="213" t="s">
        <v>124</v>
      </c>
      <c r="BK157" s="215">
        <f>BK158</f>
        <v>0</v>
      </c>
    </row>
    <row r="158" s="2" customFormat="1" ht="16.5" customHeight="1">
      <c r="A158" s="37"/>
      <c r="B158" s="38"/>
      <c r="C158" s="218" t="s">
        <v>184</v>
      </c>
      <c r="D158" s="218" t="s">
        <v>127</v>
      </c>
      <c r="E158" s="219" t="s">
        <v>185</v>
      </c>
      <c r="F158" s="220" t="s">
        <v>183</v>
      </c>
      <c r="G158" s="221" t="s">
        <v>130</v>
      </c>
      <c r="H158" s="222">
        <v>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44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131</v>
      </c>
      <c r="AT158" s="230" t="s">
        <v>127</v>
      </c>
      <c r="AU158" s="230" t="s">
        <v>89</v>
      </c>
      <c r="AY158" s="16" t="s">
        <v>124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87</v>
      </c>
      <c r="BK158" s="231">
        <f>ROUND(I158*H158,2)</f>
        <v>0</v>
      </c>
      <c r="BL158" s="16" t="s">
        <v>131</v>
      </c>
      <c r="BM158" s="230" t="s">
        <v>186</v>
      </c>
    </row>
    <row r="159" s="12" customFormat="1" ht="22.8" customHeight="1">
      <c r="A159" s="12"/>
      <c r="B159" s="202"/>
      <c r="C159" s="203"/>
      <c r="D159" s="204" t="s">
        <v>78</v>
      </c>
      <c r="E159" s="216" t="s">
        <v>187</v>
      </c>
      <c r="F159" s="216" t="s">
        <v>188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SUM(P160:P163)</f>
        <v>0</v>
      </c>
      <c r="Q159" s="210"/>
      <c r="R159" s="211">
        <f>SUM(R160:R163)</f>
        <v>0</v>
      </c>
      <c r="S159" s="210"/>
      <c r="T159" s="212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123</v>
      </c>
      <c r="AT159" s="214" t="s">
        <v>78</v>
      </c>
      <c r="AU159" s="214" t="s">
        <v>87</v>
      </c>
      <c r="AY159" s="213" t="s">
        <v>124</v>
      </c>
      <c r="BK159" s="215">
        <f>SUM(BK160:BK163)</f>
        <v>0</v>
      </c>
    </row>
    <row r="160" s="2" customFormat="1" ht="16.5" customHeight="1">
      <c r="A160" s="37"/>
      <c r="B160" s="38"/>
      <c r="C160" s="218" t="s">
        <v>189</v>
      </c>
      <c r="D160" s="218" t="s">
        <v>127</v>
      </c>
      <c r="E160" s="219" t="s">
        <v>190</v>
      </c>
      <c r="F160" s="220" t="s">
        <v>188</v>
      </c>
      <c r="G160" s="221" t="s">
        <v>130</v>
      </c>
      <c r="H160" s="222">
        <v>1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44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131</v>
      </c>
      <c r="AT160" s="230" t="s">
        <v>127</v>
      </c>
      <c r="AU160" s="230" t="s">
        <v>89</v>
      </c>
      <c r="AY160" s="16" t="s">
        <v>124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87</v>
      </c>
      <c r="BK160" s="231">
        <f>ROUND(I160*H160,2)</f>
        <v>0</v>
      </c>
      <c r="BL160" s="16" t="s">
        <v>131</v>
      </c>
      <c r="BM160" s="230" t="s">
        <v>191</v>
      </c>
    </row>
    <row r="161" s="2" customFormat="1" ht="16.5" customHeight="1">
      <c r="A161" s="37"/>
      <c r="B161" s="38"/>
      <c r="C161" s="218" t="s">
        <v>192</v>
      </c>
      <c r="D161" s="218" t="s">
        <v>127</v>
      </c>
      <c r="E161" s="219" t="s">
        <v>193</v>
      </c>
      <c r="F161" s="220" t="s">
        <v>194</v>
      </c>
      <c r="G161" s="221" t="s">
        <v>130</v>
      </c>
      <c r="H161" s="222">
        <v>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44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131</v>
      </c>
      <c r="AT161" s="230" t="s">
        <v>127</v>
      </c>
      <c r="AU161" s="230" t="s">
        <v>89</v>
      </c>
      <c r="AY161" s="16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87</v>
      </c>
      <c r="BK161" s="231">
        <f>ROUND(I161*H161,2)</f>
        <v>0</v>
      </c>
      <c r="BL161" s="16" t="s">
        <v>131</v>
      </c>
      <c r="BM161" s="230" t="s">
        <v>195</v>
      </c>
    </row>
    <row r="162" s="13" customFormat="1">
      <c r="A162" s="13"/>
      <c r="B162" s="232"/>
      <c r="C162" s="233"/>
      <c r="D162" s="234" t="s">
        <v>133</v>
      </c>
      <c r="E162" s="235" t="s">
        <v>1</v>
      </c>
      <c r="F162" s="236" t="s">
        <v>87</v>
      </c>
      <c r="G162" s="233"/>
      <c r="H162" s="237">
        <v>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133</v>
      </c>
      <c r="AU162" s="243" t="s">
        <v>89</v>
      </c>
      <c r="AV162" s="13" t="s">
        <v>89</v>
      </c>
      <c r="AW162" s="13" t="s">
        <v>35</v>
      </c>
      <c r="AX162" s="13" t="s">
        <v>79</v>
      </c>
      <c r="AY162" s="243" t="s">
        <v>124</v>
      </c>
    </row>
    <row r="163" s="14" customFormat="1">
      <c r="A163" s="14"/>
      <c r="B163" s="244"/>
      <c r="C163" s="245"/>
      <c r="D163" s="234" t="s">
        <v>133</v>
      </c>
      <c r="E163" s="246" t="s">
        <v>1</v>
      </c>
      <c r="F163" s="247" t="s">
        <v>134</v>
      </c>
      <c r="G163" s="245"/>
      <c r="H163" s="248">
        <v>1</v>
      </c>
      <c r="I163" s="249"/>
      <c r="J163" s="245"/>
      <c r="K163" s="245"/>
      <c r="L163" s="250"/>
      <c r="M163" s="259"/>
      <c r="N163" s="260"/>
      <c r="O163" s="260"/>
      <c r="P163" s="260"/>
      <c r="Q163" s="260"/>
      <c r="R163" s="260"/>
      <c r="S163" s="260"/>
      <c r="T163" s="26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133</v>
      </c>
      <c r="AU163" s="254" t="s">
        <v>89</v>
      </c>
      <c r="AV163" s="14" t="s">
        <v>135</v>
      </c>
      <c r="AW163" s="14" t="s">
        <v>35</v>
      </c>
      <c r="AX163" s="14" t="s">
        <v>87</v>
      </c>
      <c r="AY163" s="254" t="s">
        <v>124</v>
      </c>
    </row>
    <row r="164" s="2" customFormat="1" ht="6.96" customHeight="1">
      <c r="A164" s="37"/>
      <c r="B164" s="65"/>
      <c r="C164" s="66"/>
      <c r="D164" s="66"/>
      <c r="E164" s="66"/>
      <c r="F164" s="66"/>
      <c r="G164" s="66"/>
      <c r="H164" s="66"/>
      <c r="I164" s="66"/>
      <c r="J164" s="66"/>
      <c r="K164" s="66"/>
      <c r="L164" s="43"/>
      <c r="M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</row>
  </sheetData>
  <sheetProtection sheet="1" autoFilter="0" formatColumns="0" formatRows="0" objects="1" scenarios="1" spinCount="100000" saltValue="3olTYDnTMZz4fDeCUF+21AmMUEacsarsspdOrSiHZCmm0jBked7olU+rP3WeLQ6K1vama9qfiYCym3K8W8XoZQ==" hashValue="jrFt20A1EMeh4Hp4bZjEGJdmcQKOE8DgKCbEZ5qHW57dKdfUXYPAvd6ZifuNEf6UYMqYWaMyowfk4zPzgAixLA==" algorithmName="SHA-512" password="CC35"/>
  <autoFilter ref="C121:K16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Rekonstrukce střechy ZŠ Maršovská - pavilon MVD3, Teplice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34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36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238.5" customHeight="1">
      <c r="A27" s="144"/>
      <c r="B27" s="145"/>
      <c r="C27" s="144"/>
      <c r="D27" s="144"/>
      <c r="E27" s="146" t="s">
        <v>197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39</v>
      </c>
      <c r="E30" s="37"/>
      <c r="F30" s="37"/>
      <c r="G30" s="37"/>
      <c r="H30" s="37"/>
      <c r="I30" s="37"/>
      <c r="J30" s="150">
        <f>ROUND(J137,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41</v>
      </c>
      <c r="G32" s="37"/>
      <c r="H32" s="37"/>
      <c r="I32" s="151" t="s">
        <v>40</v>
      </c>
      <c r="J32" s="151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43</v>
      </c>
      <c r="E33" s="139" t="s">
        <v>44</v>
      </c>
      <c r="F33" s="153">
        <f>ROUND((SUM(BE137:BE596)),  2)</f>
        <v>0</v>
      </c>
      <c r="G33" s="37"/>
      <c r="H33" s="37"/>
      <c r="I33" s="154">
        <v>0.20999999999999999</v>
      </c>
      <c r="J33" s="153">
        <f>ROUND(((SUM(BE137:BE596))*I33),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45</v>
      </c>
      <c r="F34" s="153">
        <f>ROUND((SUM(BF137:BF596)),  2)</f>
        <v>0</v>
      </c>
      <c r="G34" s="37"/>
      <c r="H34" s="37"/>
      <c r="I34" s="154">
        <v>0.12</v>
      </c>
      <c r="J34" s="153">
        <f>ROUND(((SUM(BF137:BF596))*I34),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46</v>
      </c>
      <c r="F35" s="153">
        <f>ROUND((SUM(BG137:BG596)),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47</v>
      </c>
      <c r="F36" s="153">
        <f>ROUND((SUM(BH137:BH596)),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48</v>
      </c>
      <c r="F37" s="153">
        <f>ROUND((SUM(BI137:BI596)),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52</v>
      </c>
      <c r="E50" s="163"/>
      <c r="F50" s="163"/>
      <c r="G50" s="162" t="s">
        <v>53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54</v>
      </c>
      <c r="E61" s="165"/>
      <c r="F61" s="166" t="s">
        <v>55</v>
      </c>
      <c r="G61" s="164" t="s">
        <v>54</v>
      </c>
      <c r="H61" s="165"/>
      <c r="I61" s="165"/>
      <c r="J61" s="167" t="s">
        <v>55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56</v>
      </c>
      <c r="E65" s="168"/>
      <c r="F65" s="168"/>
      <c r="G65" s="162" t="s">
        <v>57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54</v>
      </c>
      <c r="E76" s="165"/>
      <c r="F76" s="166" t="s">
        <v>55</v>
      </c>
      <c r="G76" s="164" t="s">
        <v>54</v>
      </c>
      <c r="H76" s="165"/>
      <c r="I76" s="165"/>
      <c r="J76" s="167" t="s">
        <v>55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střechy ZŠ Maršovská - pavilon MVD3,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Stavební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Maršovská 1575/2, 415 01 Teplice – Trnovany</v>
      </c>
      <c r="G89" s="39"/>
      <c r="H89" s="39"/>
      <c r="I89" s="31" t="s">
        <v>22</v>
      </c>
      <c r="J89" s="78" t="str">
        <f>IF(J12="","",J12)</f>
        <v>20. 1. 2025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Statutární město Teplice</v>
      </c>
      <c r="G91" s="39"/>
      <c r="H91" s="39"/>
      <c r="I91" s="31" t="s">
        <v>31</v>
      </c>
      <c r="J91" s="35" t="str">
        <f>E21</f>
        <v>RotaGroup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36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J137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198</v>
      </c>
      <c r="E97" s="181"/>
      <c r="F97" s="181"/>
      <c r="G97" s="181"/>
      <c r="H97" s="181"/>
      <c r="I97" s="181"/>
      <c r="J97" s="182">
        <f>J138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199</v>
      </c>
      <c r="E98" s="187"/>
      <c r="F98" s="187"/>
      <c r="G98" s="187"/>
      <c r="H98" s="187"/>
      <c r="I98" s="187"/>
      <c r="J98" s="188">
        <f>J139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200</v>
      </c>
      <c r="E99" s="187"/>
      <c r="F99" s="187"/>
      <c r="G99" s="187"/>
      <c r="H99" s="187"/>
      <c r="I99" s="187"/>
      <c r="J99" s="188">
        <f>J164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201</v>
      </c>
      <c r="E100" s="187"/>
      <c r="F100" s="187"/>
      <c r="G100" s="187"/>
      <c r="H100" s="187"/>
      <c r="I100" s="187"/>
      <c r="J100" s="188">
        <f>J168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202</v>
      </c>
      <c r="E101" s="187"/>
      <c r="F101" s="187"/>
      <c r="G101" s="187"/>
      <c r="H101" s="187"/>
      <c r="I101" s="187"/>
      <c r="J101" s="188">
        <f>J181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203</v>
      </c>
      <c r="E102" s="187"/>
      <c r="F102" s="187"/>
      <c r="G102" s="187"/>
      <c r="H102" s="187"/>
      <c r="I102" s="187"/>
      <c r="J102" s="188">
        <f>J194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204</v>
      </c>
      <c r="E103" s="187"/>
      <c r="F103" s="187"/>
      <c r="G103" s="187"/>
      <c r="H103" s="187"/>
      <c r="I103" s="187"/>
      <c r="J103" s="188">
        <f>J212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205</v>
      </c>
      <c r="E104" s="181"/>
      <c r="F104" s="181"/>
      <c r="G104" s="181"/>
      <c r="H104" s="181"/>
      <c r="I104" s="181"/>
      <c r="J104" s="182">
        <f>J214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206</v>
      </c>
      <c r="E105" s="187"/>
      <c r="F105" s="187"/>
      <c r="G105" s="187"/>
      <c r="H105" s="187"/>
      <c r="I105" s="187"/>
      <c r="J105" s="188">
        <f>J215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207</v>
      </c>
      <c r="E106" s="187"/>
      <c r="F106" s="187"/>
      <c r="G106" s="187"/>
      <c r="H106" s="187"/>
      <c r="I106" s="187"/>
      <c r="J106" s="188">
        <f>J305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208</v>
      </c>
      <c r="E107" s="187"/>
      <c r="F107" s="187"/>
      <c r="G107" s="187"/>
      <c r="H107" s="187"/>
      <c r="I107" s="187"/>
      <c r="J107" s="188">
        <f>J357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209</v>
      </c>
      <c r="E108" s="187"/>
      <c r="F108" s="187"/>
      <c r="G108" s="187"/>
      <c r="H108" s="187"/>
      <c r="I108" s="187"/>
      <c r="J108" s="188">
        <f>J394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210</v>
      </c>
      <c r="E109" s="187"/>
      <c r="F109" s="187"/>
      <c r="G109" s="187"/>
      <c r="H109" s="187"/>
      <c r="I109" s="187"/>
      <c r="J109" s="188">
        <f>J449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211</v>
      </c>
      <c r="E110" s="187"/>
      <c r="F110" s="187"/>
      <c r="G110" s="187"/>
      <c r="H110" s="187"/>
      <c r="I110" s="187"/>
      <c r="J110" s="188">
        <f>J470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212</v>
      </c>
      <c r="E111" s="187"/>
      <c r="F111" s="187"/>
      <c r="G111" s="187"/>
      <c r="H111" s="187"/>
      <c r="I111" s="187"/>
      <c r="J111" s="188">
        <f>J487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213</v>
      </c>
      <c r="E112" s="187"/>
      <c r="F112" s="187"/>
      <c r="G112" s="187"/>
      <c r="H112" s="187"/>
      <c r="I112" s="187"/>
      <c r="J112" s="188">
        <f>J524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214</v>
      </c>
      <c r="E113" s="187"/>
      <c r="F113" s="187"/>
      <c r="G113" s="187"/>
      <c r="H113" s="187"/>
      <c r="I113" s="187"/>
      <c r="J113" s="188">
        <f>J529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215</v>
      </c>
      <c r="E114" s="187"/>
      <c r="F114" s="187"/>
      <c r="G114" s="187"/>
      <c r="H114" s="187"/>
      <c r="I114" s="187"/>
      <c r="J114" s="188">
        <f>J538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216</v>
      </c>
      <c r="E115" s="187"/>
      <c r="F115" s="187"/>
      <c r="G115" s="187"/>
      <c r="H115" s="187"/>
      <c r="I115" s="187"/>
      <c r="J115" s="188">
        <f>J558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217</v>
      </c>
      <c r="E116" s="187"/>
      <c r="F116" s="187"/>
      <c r="G116" s="187"/>
      <c r="H116" s="187"/>
      <c r="I116" s="187"/>
      <c r="J116" s="188">
        <f>J583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218</v>
      </c>
      <c r="E117" s="187"/>
      <c r="F117" s="187"/>
      <c r="G117" s="187"/>
      <c r="H117" s="187"/>
      <c r="I117" s="187"/>
      <c r="J117" s="188">
        <f>J590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108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173" t="str">
        <f>E7</f>
        <v>Rekonstrukce střechy ZŠ Maršovská - pavilon MVD3, Teplice</v>
      </c>
      <c r="F127" s="31"/>
      <c r="G127" s="31"/>
      <c r="H127" s="31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94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E9</f>
        <v>01 - Stavební úpravy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F12</f>
        <v>Maršovská 1575/2, 415 01 Teplice – Trnovany</v>
      </c>
      <c r="G131" s="39"/>
      <c r="H131" s="39"/>
      <c r="I131" s="31" t="s">
        <v>22</v>
      </c>
      <c r="J131" s="78" t="str">
        <f>IF(J12="","",J12)</f>
        <v>20. 1. 2025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9"/>
      <c r="E133" s="39"/>
      <c r="F133" s="26" t="str">
        <f>E15</f>
        <v>Statutární město Teplice</v>
      </c>
      <c r="G133" s="39"/>
      <c r="H133" s="39"/>
      <c r="I133" s="31" t="s">
        <v>31</v>
      </c>
      <c r="J133" s="35" t="str">
        <f>E21</f>
        <v>RotaGroup a.s.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29</v>
      </c>
      <c r="D134" s="39"/>
      <c r="E134" s="39"/>
      <c r="F134" s="26" t="str">
        <f>IF(E18="","",E18)</f>
        <v>Vyplň údaj</v>
      </c>
      <c r="G134" s="39"/>
      <c r="H134" s="39"/>
      <c r="I134" s="31" t="s">
        <v>36</v>
      </c>
      <c r="J134" s="35" t="str">
        <f>E24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0"/>
      <c r="B136" s="191"/>
      <c r="C136" s="192" t="s">
        <v>109</v>
      </c>
      <c r="D136" s="193" t="s">
        <v>64</v>
      </c>
      <c r="E136" s="193" t="s">
        <v>60</v>
      </c>
      <c r="F136" s="193" t="s">
        <v>61</v>
      </c>
      <c r="G136" s="193" t="s">
        <v>110</v>
      </c>
      <c r="H136" s="193" t="s">
        <v>111</v>
      </c>
      <c r="I136" s="193" t="s">
        <v>112</v>
      </c>
      <c r="J136" s="194" t="s">
        <v>99</v>
      </c>
      <c r="K136" s="195" t="s">
        <v>113</v>
      </c>
      <c r="L136" s="196"/>
      <c r="M136" s="99" t="s">
        <v>1</v>
      </c>
      <c r="N136" s="100" t="s">
        <v>43</v>
      </c>
      <c r="O136" s="100" t="s">
        <v>114</v>
      </c>
      <c r="P136" s="100" t="s">
        <v>115</v>
      </c>
      <c r="Q136" s="100" t="s">
        <v>116</v>
      </c>
      <c r="R136" s="100" t="s">
        <v>117</v>
      </c>
      <c r="S136" s="100" t="s">
        <v>118</v>
      </c>
      <c r="T136" s="101" t="s">
        <v>119</v>
      </c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</row>
    <row r="137" s="2" customFormat="1" ht="22.8" customHeight="1">
      <c r="A137" s="37"/>
      <c r="B137" s="38"/>
      <c r="C137" s="106" t="s">
        <v>120</v>
      </c>
      <c r="D137" s="39"/>
      <c r="E137" s="39"/>
      <c r="F137" s="39"/>
      <c r="G137" s="39"/>
      <c r="H137" s="39"/>
      <c r="I137" s="39"/>
      <c r="J137" s="197">
        <f>BK137</f>
        <v>0</v>
      </c>
      <c r="K137" s="39"/>
      <c r="L137" s="43"/>
      <c r="M137" s="102"/>
      <c r="N137" s="198"/>
      <c r="O137" s="103"/>
      <c r="P137" s="199">
        <f>P138+P214</f>
        <v>0</v>
      </c>
      <c r="Q137" s="103"/>
      <c r="R137" s="199">
        <f>R138+R214</f>
        <v>55.926771079999995</v>
      </c>
      <c r="S137" s="103"/>
      <c r="T137" s="200">
        <f>T138+T214</f>
        <v>33.410668900000005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78</v>
      </c>
      <c r="AU137" s="16" t="s">
        <v>101</v>
      </c>
      <c r="BK137" s="201">
        <f>BK138+BK214</f>
        <v>0</v>
      </c>
    </row>
    <row r="138" s="12" customFormat="1" ht="25.92" customHeight="1">
      <c r="A138" s="12"/>
      <c r="B138" s="202"/>
      <c r="C138" s="203"/>
      <c r="D138" s="204" t="s">
        <v>78</v>
      </c>
      <c r="E138" s="205" t="s">
        <v>219</v>
      </c>
      <c r="F138" s="205" t="s">
        <v>220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P139+P164+P168+P181+P194+P212</f>
        <v>0</v>
      </c>
      <c r="Q138" s="210"/>
      <c r="R138" s="211">
        <f>R139+R164+R168+R181+R194+R212</f>
        <v>36.253332100000002</v>
      </c>
      <c r="S138" s="210"/>
      <c r="T138" s="212">
        <f>T139+T164+T168+T181+T194+T212</f>
        <v>0.71826809999999996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87</v>
      </c>
      <c r="AT138" s="214" t="s">
        <v>78</v>
      </c>
      <c r="AU138" s="214" t="s">
        <v>79</v>
      </c>
      <c r="AY138" s="213" t="s">
        <v>124</v>
      </c>
      <c r="BK138" s="215">
        <f>BK139+BK164+BK168+BK181+BK194+BK212</f>
        <v>0</v>
      </c>
    </row>
    <row r="139" s="12" customFormat="1" ht="22.8" customHeight="1">
      <c r="A139" s="12"/>
      <c r="B139" s="202"/>
      <c r="C139" s="203"/>
      <c r="D139" s="204" t="s">
        <v>78</v>
      </c>
      <c r="E139" s="216" t="s">
        <v>87</v>
      </c>
      <c r="F139" s="216" t="s">
        <v>221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SUM(P140:P163)</f>
        <v>0</v>
      </c>
      <c r="Q139" s="210"/>
      <c r="R139" s="211">
        <f>SUM(R140:R163)</f>
        <v>2.0981700000000001</v>
      </c>
      <c r="S139" s="210"/>
      <c r="T139" s="212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87</v>
      </c>
      <c r="AT139" s="214" t="s">
        <v>78</v>
      </c>
      <c r="AU139" s="214" t="s">
        <v>87</v>
      </c>
      <c r="AY139" s="213" t="s">
        <v>124</v>
      </c>
      <c r="BK139" s="215">
        <f>SUM(BK140:BK163)</f>
        <v>0</v>
      </c>
    </row>
    <row r="140" s="2" customFormat="1" ht="24.15" customHeight="1">
      <c r="A140" s="37"/>
      <c r="B140" s="38"/>
      <c r="C140" s="218" t="s">
        <v>87</v>
      </c>
      <c r="D140" s="218" t="s">
        <v>127</v>
      </c>
      <c r="E140" s="219" t="s">
        <v>222</v>
      </c>
      <c r="F140" s="220" t="s">
        <v>223</v>
      </c>
      <c r="G140" s="221" t="s">
        <v>224</v>
      </c>
      <c r="H140" s="222">
        <v>190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44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135</v>
      </c>
      <c r="AT140" s="230" t="s">
        <v>127</v>
      </c>
      <c r="AU140" s="230" t="s">
        <v>89</v>
      </c>
      <c r="AY140" s="16" t="s">
        <v>124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87</v>
      </c>
      <c r="BK140" s="231">
        <f>ROUND(I140*H140,2)</f>
        <v>0</v>
      </c>
      <c r="BL140" s="16" t="s">
        <v>135</v>
      </c>
      <c r="BM140" s="230" t="s">
        <v>225</v>
      </c>
    </row>
    <row r="141" s="13" customFormat="1">
      <c r="A141" s="13"/>
      <c r="B141" s="232"/>
      <c r="C141" s="233"/>
      <c r="D141" s="234" t="s">
        <v>133</v>
      </c>
      <c r="E141" s="235" t="s">
        <v>1</v>
      </c>
      <c r="F141" s="236" t="s">
        <v>226</v>
      </c>
      <c r="G141" s="233"/>
      <c r="H141" s="237">
        <v>190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133</v>
      </c>
      <c r="AU141" s="243" t="s">
        <v>89</v>
      </c>
      <c r="AV141" s="13" t="s">
        <v>89</v>
      </c>
      <c r="AW141" s="13" t="s">
        <v>35</v>
      </c>
      <c r="AX141" s="13" t="s">
        <v>79</v>
      </c>
      <c r="AY141" s="243" t="s">
        <v>124</v>
      </c>
    </row>
    <row r="142" s="14" customFormat="1">
      <c r="A142" s="14"/>
      <c r="B142" s="244"/>
      <c r="C142" s="245"/>
      <c r="D142" s="234" t="s">
        <v>133</v>
      </c>
      <c r="E142" s="246" t="s">
        <v>1</v>
      </c>
      <c r="F142" s="247" t="s">
        <v>134</v>
      </c>
      <c r="G142" s="245"/>
      <c r="H142" s="248">
        <v>190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133</v>
      </c>
      <c r="AU142" s="254" t="s">
        <v>89</v>
      </c>
      <c r="AV142" s="14" t="s">
        <v>135</v>
      </c>
      <c r="AW142" s="14" t="s">
        <v>35</v>
      </c>
      <c r="AX142" s="14" t="s">
        <v>87</v>
      </c>
      <c r="AY142" s="254" t="s">
        <v>124</v>
      </c>
    </row>
    <row r="143" s="2" customFormat="1" ht="16.5" customHeight="1">
      <c r="A143" s="37"/>
      <c r="B143" s="38"/>
      <c r="C143" s="262" t="s">
        <v>89</v>
      </c>
      <c r="D143" s="262" t="s">
        <v>227</v>
      </c>
      <c r="E143" s="263" t="s">
        <v>228</v>
      </c>
      <c r="F143" s="264" t="s">
        <v>229</v>
      </c>
      <c r="G143" s="265" t="s">
        <v>230</v>
      </c>
      <c r="H143" s="266">
        <v>6.2699999999999996</v>
      </c>
      <c r="I143" s="267"/>
      <c r="J143" s="268">
        <f>ROUND(I143*H143,2)</f>
        <v>0</v>
      </c>
      <c r="K143" s="269"/>
      <c r="L143" s="270"/>
      <c r="M143" s="271" t="s">
        <v>1</v>
      </c>
      <c r="N143" s="272" t="s">
        <v>44</v>
      </c>
      <c r="O143" s="90"/>
      <c r="P143" s="228">
        <f>O143*H143</f>
        <v>0</v>
      </c>
      <c r="Q143" s="228">
        <v>0.001</v>
      </c>
      <c r="R143" s="228">
        <f>Q143*H143</f>
        <v>0.0062699999999999995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161</v>
      </c>
      <c r="AT143" s="230" t="s">
        <v>227</v>
      </c>
      <c r="AU143" s="230" t="s">
        <v>89</v>
      </c>
      <c r="AY143" s="16" t="s">
        <v>124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87</v>
      </c>
      <c r="BK143" s="231">
        <f>ROUND(I143*H143,2)</f>
        <v>0</v>
      </c>
      <c r="BL143" s="16" t="s">
        <v>135</v>
      </c>
      <c r="BM143" s="230" t="s">
        <v>231</v>
      </c>
    </row>
    <row r="144" s="13" customFormat="1">
      <c r="A144" s="13"/>
      <c r="B144" s="232"/>
      <c r="C144" s="233"/>
      <c r="D144" s="234" t="s">
        <v>133</v>
      </c>
      <c r="E144" s="235" t="s">
        <v>1</v>
      </c>
      <c r="F144" s="236" t="s">
        <v>232</v>
      </c>
      <c r="G144" s="233"/>
      <c r="H144" s="237">
        <v>6.2699999999999996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133</v>
      </c>
      <c r="AU144" s="243" t="s">
        <v>89</v>
      </c>
      <c r="AV144" s="13" t="s">
        <v>89</v>
      </c>
      <c r="AW144" s="13" t="s">
        <v>35</v>
      </c>
      <c r="AX144" s="13" t="s">
        <v>79</v>
      </c>
      <c r="AY144" s="243" t="s">
        <v>124</v>
      </c>
    </row>
    <row r="145" s="14" customFormat="1">
      <c r="A145" s="14"/>
      <c r="B145" s="244"/>
      <c r="C145" s="245"/>
      <c r="D145" s="234" t="s">
        <v>133</v>
      </c>
      <c r="E145" s="246" t="s">
        <v>1</v>
      </c>
      <c r="F145" s="247" t="s">
        <v>134</v>
      </c>
      <c r="G145" s="245"/>
      <c r="H145" s="248">
        <v>6.2699999999999996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133</v>
      </c>
      <c r="AU145" s="254" t="s">
        <v>89</v>
      </c>
      <c r="AV145" s="14" t="s">
        <v>135</v>
      </c>
      <c r="AW145" s="14" t="s">
        <v>35</v>
      </c>
      <c r="AX145" s="14" t="s">
        <v>87</v>
      </c>
      <c r="AY145" s="254" t="s">
        <v>124</v>
      </c>
    </row>
    <row r="146" s="2" customFormat="1" ht="24.15" customHeight="1">
      <c r="A146" s="37"/>
      <c r="B146" s="38"/>
      <c r="C146" s="218" t="s">
        <v>141</v>
      </c>
      <c r="D146" s="218" t="s">
        <v>127</v>
      </c>
      <c r="E146" s="219" t="s">
        <v>233</v>
      </c>
      <c r="F146" s="220" t="s">
        <v>234</v>
      </c>
      <c r="G146" s="221" t="s">
        <v>224</v>
      </c>
      <c r="H146" s="222">
        <v>190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44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135</v>
      </c>
      <c r="AT146" s="230" t="s">
        <v>127</v>
      </c>
      <c r="AU146" s="230" t="s">
        <v>89</v>
      </c>
      <c r="AY146" s="16" t="s">
        <v>124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87</v>
      </c>
      <c r="BK146" s="231">
        <f>ROUND(I146*H146,2)</f>
        <v>0</v>
      </c>
      <c r="BL146" s="16" t="s">
        <v>135</v>
      </c>
      <c r="BM146" s="230" t="s">
        <v>235</v>
      </c>
    </row>
    <row r="147" s="13" customFormat="1">
      <c r="A147" s="13"/>
      <c r="B147" s="232"/>
      <c r="C147" s="233"/>
      <c r="D147" s="234" t="s">
        <v>133</v>
      </c>
      <c r="E147" s="235" t="s">
        <v>1</v>
      </c>
      <c r="F147" s="236" t="s">
        <v>226</v>
      </c>
      <c r="G147" s="233"/>
      <c r="H147" s="237">
        <v>190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133</v>
      </c>
      <c r="AU147" s="243" t="s">
        <v>89</v>
      </c>
      <c r="AV147" s="13" t="s">
        <v>89</v>
      </c>
      <c r="AW147" s="13" t="s">
        <v>35</v>
      </c>
      <c r="AX147" s="13" t="s">
        <v>79</v>
      </c>
      <c r="AY147" s="243" t="s">
        <v>124</v>
      </c>
    </row>
    <row r="148" s="14" customFormat="1">
      <c r="A148" s="14"/>
      <c r="B148" s="244"/>
      <c r="C148" s="245"/>
      <c r="D148" s="234" t="s">
        <v>133</v>
      </c>
      <c r="E148" s="246" t="s">
        <v>1</v>
      </c>
      <c r="F148" s="247" t="s">
        <v>134</v>
      </c>
      <c r="G148" s="245"/>
      <c r="H148" s="248">
        <v>190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133</v>
      </c>
      <c r="AU148" s="254" t="s">
        <v>89</v>
      </c>
      <c r="AV148" s="14" t="s">
        <v>135</v>
      </c>
      <c r="AW148" s="14" t="s">
        <v>35</v>
      </c>
      <c r="AX148" s="14" t="s">
        <v>87</v>
      </c>
      <c r="AY148" s="254" t="s">
        <v>124</v>
      </c>
    </row>
    <row r="149" s="2" customFormat="1" ht="16.5" customHeight="1">
      <c r="A149" s="37"/>
      <c r="B149" s="38"/>
      <c r="C149" s="262" t="s">
        <v>135</v>
      </c>
      <c r="D149" s="262" t="s">
        <v>227</v>
      </c>
      <c r="E149" s="263" t="s">
        <v>236</v>
      </c>
      <c r="F149" s="264" t="s">
        <v>237</v>
      </c>
      <c r="G149" s="265" t="s">
        <v>238</v>
      </c>
      <c r="H149" s="266">
        <v>9.5</v>
      </c>
      <c r="I149" s="267"/>
      <c r="J149" s="268">
        <f>ROUND(I149*H149,2)</f>
        <v>0</v>
      </c>
      <c r="K149" s="269"/>
      <c r="L149" s="270"/>
      <c r="M149" s="271" t="s">
        <v>1</v>
      </c>
      <c r="N149" s="272" t="s">
        <v>44</v>
      </c>
      <c r="O149" s="90"/>
      <c r="P149" s="228">
        <f>O149*H149</f>
        <v>0</v>
      </c>
      <c r="Q149" s="228">
        <v>0.22</v>
      </c>
      <c r="R149" s="228">
        <f>Q149*H149</f>
        <v>2.0899999999999999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161</v>
      </c>
      <c r="AT149" s="230" t="s">
        <v>227</v>
      </c>
      <c r="AU149" s="230" t="s">
        <v>89</v>
      </c>
      <c r="AY149" s="16" t="s">
        <v>124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87</v>
      </c>
      <c r="BK149" s="231">
        <f>ROUND(I149*H149,2)</f>
        <v>0</v>
      </c>
      <c r="BL149" s="16" t="s">
        <v>135</v>
      </c>
      <c r="BM149" s="230" t="s">
        <v>239</v>
      </c>
    </row>
    <row r="150" s="13" customFormat="1">
      <c r="A150" s="13"/>
      <c r="B150" s="232"/>
      <c r="C150" s="233"/>
      <c r="D150" s="234" t="s">
        <v>133</v>
      </c>
      <c r="E150" s="235" t="s">
        <v>1</v>
      </c>
      <c r="F150" s="236" t="s">
        <v>240</v>
      </c>
      <c r="G150" s="233"/>
      <c r="H150" s="237">
        <v>9.5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133</v>
      </c>
      <c r="AU150" s="243" t="s">
        <v>89</v>
      </c>
      <c r="AV150" s="13" t="s">
        <v>89</v>
      </c>
      <c r="AW150" s="13" t="s">
        <v>35</v>
      </c>
      <c r="AX150" s="13" t="s">
        <v>79</v>
      </c>
      <c r="AY150" s="243" t="s">
        <v>124</v>
      </c>
    </row>
    <row r="151" s="14" customFormat="1">
      <c r="A151" s="14"/>
      <c r="B151" s="244"/>
      <c r="C151" s="245"/>
      <c r="D151" s="234" t="s">
        <v>133</v>
      </c>
      <c r="E151" s="246" t="s">
        <v>1</v>
      </c>
      <c r="F151" s="247" t="s">
        <v>134</v>
      </c>
      <c r="G151" s="245"/>
      <c r="H151" s="248">
        <v>9.5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133</v>
      </c>
      <c r="AU151" s="254" t="s">
        <v>89</v>
      </c>
      <c r="AV151" s="14" t="s">
        <v>135</v>
      </c>
      <c r="AW151" s="14" t="s">
        <v>35</v>
      </c>
      <c r="AX151" s="14" t="s">
        <v>87</v>
      </c>
      <c r="AY151" s="254" t="s">
        <v>124</v>
      </c>
    </row>
    <row r="152" s="2" customFormat="1" ht="21.75" customHeight="1">
      <c r="A152" s="37"/>
      <c r="B152" s="38"/>
      <c r="C152" s="218" t="s">
        <v>123</v>
      </c>
      <c r="D152" s="218" t="s">
        <v>127</v>
      </c>
      <c r="E152" s="219" t="s">
        <v>241</v>
      </c>
      <c r="F152" s="220" t="s">
        <v>242</v>
      </c>
      <c r="G152" s="221" t="s">
        <v>238</v>
      </c>
      <c r="H152" s="222">
        <v>0.19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44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135</v>
      </c>
      <c r="AT152" s="230" t="s">
        <v>127</v>
      </c>
      <c r="AU152" s="230" t="s">
        <v>89</v>
      </c>
      <c r="AY152" s="16" t="s">
        <v>124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87</v>
      </c>
      <c r="BK152" s="231">
        <f>ROUND(I152*H152,2)</f>
        <v>0</v>
      </c>
      <c r="BL152" s="16" t="s">
        <v>135</v>
      </c>
      <c r="BM152" s="230" t="s">
        <v>243</v>
      </c>
    </row>
    <row r="153" s="13" customFormat="1">
      <c r="A153" s="13"/>
      <c r="B153" s="232"/>
      <c r="C153" s="233"/>
      <c r="D153" s="234" t="s">
        <v>133</v>
      </c>
      <c r="E153" s="235" t="s">
        <v>1</v>
      </c>
      <c r="F153" s="236" t="s">
        <v>244</v>
      </c>
      <c r="G153" s="233"/>
      <c r="H153" s="237">
        <v>0.19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133</v>
      </c>
      <c r="AU153" s="243" t="s">
        <v>89</v>
      </c>
      <c r="AV153" s="13" t="s">
        <v>89</v>
      </c>
      <c r="AW153" s="13" t="s">
        <v>35</v>
      </c>
      <c r="AX153" s="13" t="s">
        <v>79</v>
      </c>
      <c r="AY153" s="243" t="s">
        <v>124</v>
      </c>
    </row>
    <row r="154" s="14" customFormat="1">
      <c r="A154" s="14"/>
      <c r="B154" s="244"/>
      <c r="C154" s="245"/>
      <c r="D154" s="234" t="s">
        <v>133</v>
      </c>
      <c r="E154" s="246" t="s">
        <v>1</v>
      </c>
      <c r="F154" s="247" t="s">
        <v>134</v>
      </c>
      <c r="G154" s="245"/>
      <c r="H154" s="248">
        <v>0.19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133</v>
      </c>
      <c r="AU154" s="254" t="s">
        <v>89</v>
      </c>
      <c r="AV154" s="14" t="s">
        <v>135</v>
      </c>
      <c r="AW154" s="14" t="s">
        <v>35</v>
      </c>
      <c r="AX154" s="14" t="s">
        <v>87</v>
      </c>
      <c r="AY154" s="254" t="s">
        <v>124</v>
      </c>
    </row>
    <row r="155" s="2" customFormat="1" ht="16.5" customHeight="1">
      <c r="A155" s="37"/>
      <c r="B155" s="38"/>
      <c r="C155" s="262" t="s">
        <v>151</v>
      </c>
      <c r="D155" s="262" t="s">
        <v>227</v>
      </c>
      <c r="E155" s="263" t="s">
        <v>245</v>
      </c>
      <c r="F155" s="264" t="s">
        <v>246</v>
      </c>
      <c r="G155" s="265" t="s">
        <v>230</v>
      </c>
      <c r="H155" s="266">
        <v>1.8999999999999999</v>
      </c>
      <c r="I155" s="267"/>
      <c r="J155" s="268">
        <f>ROUND(I155*H155,2)</f>
        <v>0</v>
      </c>
      <c r="K155" s="269"/>
      <c r="L155" s="270"/>
      <c r="M155" s="271" t="s">
        <v>1</v>
      </c>
      <c r="N155" s="272" t="s">
        <v>44</v>
      </c>
      <c r="O155" s="90"/>
      <c r="P155" s="228">
        <f>O155*H155</f>
        <v>0</v>
      </c>
      <c r="Q155" s="228">
        <v>0.001</v>
      </c>
      <c r="R155" s="228">
        <f>Q155*H155</f>
        <v>0.0019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161</v>
      </c>
      <c r="AT155" s="230" t="s">
        <v>227</v>
      </c>
      <c r="AU155" s="230" t="s">
        <v>89</v>
      </c>
      <c r="AY155" s="16" t="s">
        <v>124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87</v>
      </c>
      <c r="BK155" s="231">
        <f>ROUND(I155*H155,2)</f>
        <v>0</v>
      </c>
      <c r="BL155" s="16" t="s">
        <v>135</v>
      </c>
      <c r="BM155" s="230" t="s">
        <v>247</v>
      </c>
    </row>
    <row r="156" s="13" customFormat="1">
      <c r="A156" s="13"/>
      <c r="B156" s="232"/>
      <c r="C156" s="233"/>
      <c r="D156" s="234" t="s">
        <v>133</v>
      </c>
      <c r="E156" s="235" t="s">
        <v>1</v>
      </c>
      <c r="F156" s="236" t="s">
        <v>248</v>
      </c>
      <c r="G156" s="233"/>
      <c r="H156" s="237">
        <v>1.8999999999999999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133</v>
      </c>
      <c r="AU156" s="243" t="s">
        <v>89</v>
      </c>
      <c r="AV156" s="13" t="s">
        <v>89</v>
      </c>
      <c r="AW156" s="13" t="s">
        <v>35</v>
      </c>
      <c r="AX156" s="13" t="s">
        <v>79</v>
      </c>
      <c r="AY156" s="243" t="s">
        <v>124</v>
      </c>
    </row>
    <row r="157" s="14" customFormat="1">
      <c r="A157" s="14"/>
      <c r="B157" s="244"/>
      <c r="C157" s="245"/>
      <c r="D157" s="234" t="s">
        <v>133</v>
      </c>
      <c r="E157" s="246" t="s">
        <v>1</v>
      </c>
      <c r="F157" s="247" t="s">
        <v>134</v>
      </c>
      <c r="G157" s="245"/>
      <c r="H157" s="248">
        <v>1.8999999999999999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133</v>
      </c>
      <c r="AU157" s="254" t="s">
        <v>89</v>
      </c>
      <c r="AV157" s="14" t="s">
        <v>135</v>
      </c>
      <c r="AW157" s="14" t="s">
        <v>35</v>
      </c>
      <c r="AX157" s="14" t="s">
        <v>87</v>
      </c>
      <c r="AY157" s="254" t="s">
        <v>124</v>
      </c>
    </row>
    <row r="158" s="2" customFormat="1" ht="21.75" customHeight="1">
      <c r="A158" s="37"/>
      <c r="B158" s="38"/>
      <c r="C158" s="218" t="s">
        <v>155</v>
      </c>
      <c r="D158" s="218" t="s">
        <v>127</v>
      </c>
      <c r="E158" s="219" t="s">
        <v>249</v>
      </c>
      <c r="F158" s="220" t="s">
        <v>250</v>
      </c>
      <c r="G158" s="221" t="s">
        <v>224</v>
      </c>
      <c r="H158" s="222">
        <v>190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44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135</v>
      </c>
      <c r="AT158" s="230" t="s">
        <v>127</v>
      </c>
      <c r="AU158" s="230" t="s">
        <v>89</v>
      </c>
      <c r="AY158" s="16" t="s">
        <v>124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87</v>
      </c>
      <c r="BK158" s="231">
        <f>ROUND(I158*H158,2)</f>
        <v>0</v>
      </c>
      <c r="BL158" s="16" t="s">
        <v>135</v>
      </c>
      <c r="BM158" s="230" t="s">
        <v>251</v>
      </c>
    </row>
    <row r="159" s="13" customFormat="1">
      <c r="A159" s="13"/>
      <c r="B159" s="232"/>
      <c r="C159" s="233"/>
      <c r="D159" s="234" t="s">
        <v>133</v>
      </c>
      <c r="E159" s="235" t="s">
        <v>1</v>
      </c>
      <c r="F159" s="236" t="s">
        <v>226</v>
      </c>
      <c r="G159" s="233"/>
      <c r="H159" s="237">
        <v>190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133</v>
      </c>
      <c r="AU159" s="243" t="s">
        <v>89</v>
      </c>
      <c r="AV159" s="13" t="s">
        <v>89</v>
      </c>
      <c r="AW159" s="13" t="s">
        <v>35</v>
      </c>
      <c r="AX159" s="13" t="s">
        <v>79</v>
      </c>
      <c r="AY159" s="243" t="s">
        <v>124</v>
      </c>
    </row>
    <row r="160" s="14" customFormat="1">
      <c r="A160" s="14"/>
      <c r="B160" s="244"/>
      <c r="C160" s="245"/>
      <c r="D160" s="234" t="s">
        <v>133</v>
      </c>
      <c r="E160" s="246" t="s">
        <v>1</v>
      </c>
      <c r="F160" s="247" t="s">
        <v>134</v>
      </c>
      <c r="G160" s="245"/>
      <c r="H160" s="248">
        <v>190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133</v>
      </c>
      <c r="AU160" s="254" t="s">
        <v>89</v>
      </c>
      <c r="AV160" s="14" t="s">
        <v>135</v>
      </c>
      <c r="AW160" s="14" t="s">
        <v>35</v>
      </c>
      <c r="AX160" s="14" t="s">
        <v>87</v>
      </c>
      <c r="AY160" s="254" t="s">
        <v>124</v>
      </c>
    </row>
    <row r="161" s="2" customFormat="1" ht="16.5" customHeight="1">
      <c r="A161" s="37"/>
      <c r="B161" s="38"/>
      <c r="C161" s="218" t="s">
        <v>161</v>
      </c>
      <c r="D161" s="218" t="s">
        <v>127</v>
      </c>
      <c r="E161" s="219" t="s">
        <v>252</v>
      </c>
      <c r="F161" s="220" t="s">
        <v>253</v>
      </c>
      <c r="G161" s="221" t="s">
        <v>238</v>
      </c>
      <c r="H161" s="222">
        <v>3.7999999999999998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44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135</v>
      </c>
      <c r="AT161" s="230" t="s">
        <v>127</v>
      </c>
      <c r="AU161" s="230" t="s">
        <v>89</v>
      </c>
      <c r="AY161" s="16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87</v>
      </c>
      <c r="BK161" s="231">
        <f>ROUND(I161*H161,2)</f>
        <v>0</v>
      </c>
      <c r="BL161" s="16" t="s">
        <v>135</v>
      </c>
      <c r="BM161" s="230" t="s">
        <v>254</v>
      </c>
    </row>
    <row r="162" s="13" customFormat="1">
      <c r="A162" s="13"/>
      <c r="B162" s="232"/>
      <c r="C162" s="233"/>
      <c r="D162" s="234" t="s">
        <v>133</v>
      </c>
      <c r="E162" s="235" t="s">
        <v>1</v>
      </c>
      <c r="F162" s="236" t="s">
        <v>255</v>
      </c>
      <c r="G162" s="233"/>
      <c r="H162" s="237">
        <v>3.7999999999999998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133</v>
      </c>
      <c r="AU162" s="243" t="s">
        <v>89</v>
      </c>
      <c r="AV162" s="13" t="s">
        <v>89</v>
      </c>
      <c r="AW162" s="13" t="s">
        <v>35</v>
      </c>
      <c r="AX162" s="13" t="s">
        <v>79</v>
      </c>
      <c r="AY162" s="243" t="s">
        <v>124</v>
      </c>
    </row>
    <row r="163" s="14" customFormat="1">
      <c r="A163" s="14"/>
      <c r="B163" s="244"/>
      <c r="C163" s="245"/>
      <c r="D163" s="234" t="s">
        <v>133</v>
      </c>
      <c r="E163" s="246" t="s">
        <v>1</v>
      </c>
      <c r="F163" s="247" t="s">
        <v>134</v>
      </c>
      <c r="G163" s="245"/>
      <c r="H163" s="248">
        <v>3.7999999999999998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133</v>
      </c>
      <c r="AU163" s="254" t="s">
        <v>89</v>
      </c>
      <c r="AV163" s="14" t="s">
        <v>135</v>
      </c>
      <c r="AW163" s="14" t="s">
        <v>35</v>
      </c>
      <c r="AX163" s="14" t="s">
        <v>87</v>
      </c>
      <c r="AY163" s="254" t="s">
        <v>124</v>
      </c>
    </row>
    <row r="164" s="12" customFormat="1" ht="22.8" customHeight="1">
      <c r="A164" s="12"/>
      <c r="B164" s="202"/>
      <c r="C164" s="203"/>
      <c r="D164" s="204" t="s">
        <v>78</v>
      </c>
      <c r="E164" s="216" t="s">
        <v>141</v>
      </c>
      <c r="F164" s="216" t="s">
        <v>256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SUM(P165:P167)</f>
        <v>0</v>
      </c>
      <c r="Q164" s="210"/>
      <c r="R164" s="211">
        <f>SUM(R165:R167)</f>
        <v>0.18993399999999999</v>
      </c>
      <c r="S164" s="210"/>
      <c r="T164" s="212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87</v>
      </c>
      <c r="AT164" s="214" t="s">
        <v>78</v>
      </c>
      <c r="AU164" s="214" t="s">
        <v>87</v>
      </c>
      <c r="AY164" s="213" t="s">
        <v>124</v>
      </c>
      <c r="BK164" s="215">
        <f>SUM(BK165:BK167)</f>
        <v>0</v>
      </c>
    </row>
    <row r="165" s="2" customFormat="1" ht="24.15" customHeight="1">
      <c r="A165" s="37"/>
      <c r="B165" s="38"/>
      <c r="C165" s="218" t="s">
        <v>164</v>
      </c>
      <c r="D165" s="218" t="s">
        <v>127</v>
      </c>
      <c r="E165" s="219" t="s">
        <v>257</v>
      </c>
      <c r="F165" s="220" t="s">
        <v>258</v>
      </c>
      <c r="G165" s="221" t="s">
        <v>224</v>
      </c>
      <c r="H165" s="222">
        <v>2.2999999999999998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44</v>
      </c>
      <c r="O165" s="90"/>
      <c r="P165" s="228">
        <f>O165*H165</f>
        <v>0</v>
      </c>
      <c r="Q165" s="228">
        <v>0.082580000000000001</v>
      </c>
      <c r="R165" s="228">
        <f>Q165*H165</f>
        <v>0.18993399999999999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135</v>
      </c>
      <c r="AT165" s="230" t="s">
        <v>127</v>
      </c>
      <c r="AU165" s="230" t="s">
        <v>89</v>
      </c>
      <c r="AY165" s="16" t="s">
        <v>124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87</v>
      </c>
      <c r="BK165" s="231">
        <f>ROUND(I165*H165,2)</f>
        <v>0</v>
      </c>
      <c r="BL165" s="16" t="s">
        <v>135</v>
      </c>
      <c r="BM165" s="230" t="s">
        <v>259</v>
      </c>
    </row>
    <row r="166" s="13" customFormat="1">
      <c r="A166" s="13"/>
      <c r="B166" s="232"/>
      <c r="C166" s="233"/>
      <c r="D166" s="234" t="s">
        <v>133</v>
      </c>
      <c r="E166" s="235" t="s">
        <v>1</v>
      </c>
      <c r="F166" s="236" t="s">
        <v>260</v>
      </c>
      <c r="G166" s="233"/>
      <c r="H166" s="237">
        <v>2.2999999999999998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133</v>
      </c>
      <c r="AU166" s="243" t="s">
        <v>89</v>
      </c>
      <c r="AV166" s="13" t="s">
        <v>89</v>
      </c>
      <c r="AW166" s="13" t="s">
        <v>35</v>
      </c>
      <c r="AX166" s="13" t="s">
        <v>79</v>
      </c>
      <c r="AY166" s="243" t="s">
        <v>124</v>
      </c>
    </row>
    <row r="167" s="14" customFormat="1">
      <c r="A167" s="14"/>
      <c r="B167" s="244"/>
      <c r="C167" s="245"/>
      <c r="D167" s="234" t="s">
        <v>133</v>
      </c>
      <c r="E167" s="246" t="s">
        <v>1</v>
      </c>
      <c r="F167" s="247" t="s">
        <v>134</v>
      </c>
      <c r="G167" s="245"/>
      <c r="H167" s="248">
        <v>2.2999999999999998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133</v>
      </c>
      <c r="AU167" s="254" t="s">
        <v>89</v>
      </c>
      <c r="AV167" s="14" t="s">
        <v>135</v>
      </c>
      <c r="AW167" s="14" t="s">
        <v>35</v>
      </c>
      <c r="AX167" s="14" t="s">
        <v>87</v>
      </c>
      <c r="AY167" s="254" t="s">
        <v>124</v>
      </c>
    </row>
    <row r="168" s="12" customFormat="1" ht="22.8" customHeight="1">
      <c r="A168" s="12"/>
      <c r="B168" s="202"/>
      <c r="C168" s="203"/>
      <c r="D168" s="204" t="s">
        <v>78</v>
      </c>
      <c r="E168" s="216" t="s">
        <v>151</v>
      </c>
      <c r="F168" s="216" t="s">
        <v>261</v>
      </c>
      <c r="G168" s="203"/>
      <c r="H168" s="203"/>
      <c r="I168" s="206"/>
      <c r="J168" s="217">
        <f>BK168</f>
        <v>0</v>
      </c>
      <c r="K168" s="203"/>
      <c r="L168" s="208"/>
      <c r="M168" s="209"/>
      <c r="N168" s="210"/>
      <c r="O168" s="210"/>
      <c r="P168" s="211">
        <f>SUM(P169:P180)</f>
        <v>0</v>
      </c>
      <c r="Q168" s="210"/>
      <c r="R168" s="211">
        <f>SUM(R169:R180)</f>
        <v>33.725720000000003</v>
      </c>
      <c r="S168" s="210"/>
      <c r="T168" s="212">
        <f>SUM(T169:T180)</f>
        <v>0.00036000000000000002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87</v>
      </c>
      <c r="AT168" s="214" t="s">
        <v>78</v>
      </c>
      <c r="AU168" s="214" t="s">
        <v>87</v>
      </c>
      <c r="AY168" s="213" t="s">
        <v>124</v>
      </c>
      <c r="BK168" s="215">
        <f>SUM(BK169:BK180)</f>
        <v>0</v>
      </c>
    </row>
    <row r="169" s="2" customFormat="1" ht="24.15" customHeight="1">
      <c r="A169" s="37"/>
      <c r="B169" s="38"/>
      <c r="C169" s="218" t="s">
        <v>168</v>
      </c>
      <c r="D169" s="218" t="s">
        <v>127</v>
      </c>
      <c r="E169" s="219" t="s">
        <v>262</v>
      </c>
      <c r="F169" s="220" t="s">
        <v>263</v>
      </c>
      <c r="G169" s="221" t="s">
        <v>264</v>
      </c>
      <c r="H169" s="222">
        <v>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44</v>
      </c>
      <c r="O169" s="90"/>
      <c r="P169" s="228">
        <f>O169*H169</f>
        <v>0</v>
      </c>
      <c r="Q169" s="228">
        <v>0.1658</v>
      </c>
      <c r="R169" s="228">
        <f>Q169*H169</f>
        <v>0.1658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135</v>
      </c>
      <c r="AT169" s="230" t="s">
        <v>127</v>
      </c>
      <c r="AU169" s="230" t="s">
        <v>89</v>
      </c>
      <c r="AY169" s="16" t="s">
        <v>124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87</v>
      </c>
      <c r="BK169" s="231">
        <f>ROUND(I169*H169,2)</f>
        <v>0</v>
      </c>
      <c r="BL169" s="16" t="s">
        <v>135</v>
      </c>
      <c r="BM169" s="230" t="s">
        <v>265</v>
      </c>
    </row>
    <row r="170" s="13" customFormat="1">
      <c r="A170" s="13"/>
      <c r="B170" s="232"/>
      <c r="C170" s="233"/>
      <c r="D170" s="234" t="s">
        <v>133</v>
      </c>
      <c r="E170" s="235" t="s">
        <v>1</v>
      </c>
      <c r="F170" s="236" t="s">
        <v>266</v>
      </c>
      <c r="G170" s="233"/>
      <c r="H170" s="237">
        <v>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133</v>
      </c>
      <c r="AU170" s="243" t="s">
        <v>89</v>
      </c>
      <c r="AV170" s="13" t="s">
        <v>89</v>
      </c>
      <c r="AW170" s="13" t="s">
        <v>35</v>
      </c>
      <c r="AX170" s="13" t="s">
        <v>79</v>
      </c>
      <c r="AY170" s="243" t="s">
        <v>124</v>
      </c>
    </row>
    <row r="171" s="14" customFormat="1">
      <c r="A171" s="14"/>
      <c r="B171" s="244"/>
      <c r="C171" s="245"/>
      <c r="D171" s="234" t="s">
        <v>133</v>
      </c>
      <c r="E171" s="246" t="s">
        <v>1</v>
      </c>
      <c r="F171" s="247" t="s">
        <v>134</v>
      </c>
      <c r="G171" s="245"/>
      <c r="H171" s="248">
        <v>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133</v>
      </c>
      <c r="AU171" s="254" t="s">
        <v>89</v>
      </c>
      <c r="AV171" s="14" t="s">
        <v>135</v>
      </c>
      <c r="AW171" s="14" t="s">
        <v>35</v>
      </c>
      <c r="AX171" s="14" t="s">
        <v>87</v>
      </c>
      <c r="AY171" s="254" t="s">
        <v>124</v>
      </c>
    </row>
    <row r="172" s="2" customFormat="1" ht="16.5" customHeight="1">
      <c r="A172" s="37"/>
      <c r="B172" s="38"/>
      <c r="C172" s="218" t="s">
        <v>172</v>
      </c>
      <c r="D172" s="218" t="s">
        <v>127</v>
      </c>
      <c r="E172" s="219" t="s">
        <v>267</v>
      </c>
      <c r="F172" s="220" t="s">
        <v>268</v>
      </c>
      <c r="G172" s="221" t="s">
        <v>224</v>
      </c>
      <c r="H172" s="222">
        <v>6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44</v>
      </c>
      <c r="O172" s="90"/>
      <c r="P172" s="228">
        <f>O172*H172</f>
        <v>0</v>
      </c>
      <c r="Q172" s="228">
        <v>4.0000000000000003E-05</v>
      </c>
      <c r="R172" s="228">
        <f>Q172*H172</f>
        <v>0.00024000000000000003</v>
      </c>
      <c r="S172" s="228">
        <v>6.0000000000000002E-05</v>
      </c>
      <c r="T172" s="229">
        <f>S172*H172</f>
        <v>0.00036000000000000002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135</v>
      </c>
      <c r="AT172" s="230" t="s">
        <v>127</v>
      </c>
      <c r="AU172" s="230" t="s">
        <v>89</v>
      </c>
      <c r="AY172" s="16" t="s">
        <v>124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87</v>
      </c>
      <c r="BK172" s="231">
        <f>ROUND(I172*H172,2)</f>
        <v>0</v>
      </c>
      <c r="BL172" s="16" t="s">
        <v>135</v>
      </c>
      <c r="BM172" s="230" t="s">
        <v>269</v>
      </c>
    </row>
    <row r="173" s="13" customFormat="1">
      <c r="A173" s="13"/>
      <c r="B173" s="232"/>
      <c r="C173" s="233"/>
      <c r="D173" s="234" t="s">
        <v>133</v>
      </c>
      <c r="E173" s="235" t="s">
        <v>1</v>
      </c>
      <c r="F173" s="236" t="s">
        <v>270</v>
      </c>
      <c r="G173" s="233"/>
      <c r="H173" s="237">
        <v>6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133</v>
      </c>
      <c r="AU173" s="243" t="s">
        <v>89</v>
      </c>
      <c r="AV173" s="13" t="s">
        <v>89</v>
      </c>
      <c r="AW173" s="13" t="s">
        <v>35</v>
      </c>
      <c r="AX173" s="13" t="s">
        <v>79</v>
      </c>
      <c r="AY173" s="243" t="s">
        <v>124</v>
      </c>
    </row>
    <row r="174" s="14" customFormat="1">
      <c r="A174" s="14"/>
      <c r="B174" s="244"/>
      <c r="C174" s="245"/>
      <c r="D174" s="234" t="s">
        <v>133</v>
      </c>
      <c r="E174" s="246" t="s">
        <v>1</v>
      </c>
      <c r="F174" s="247" t="s">
        <v>134</v>
      </c>
      <c r="G174" s="245"/>
      <c r="H174" s="248">
        <v>6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133</v>
      </c>
      <c r="AU174" s="254" t="s">
        <v>89</v>
      </c>
      <c r="AV174" s="14" t="s">
        <v>135</v>
      </c>
      <c r="AW174" s="14" t="s">
        <v>35</v>
      </c>
      <c r="AX174" s="14" t="s">
        <v>87</v>
      </c>
      <c r="AY174" s="254" t="s">
        <v>124</v>
      </c>
    </row>
    <row r="175" s="2" customFormat="1" ht="24.15" customHeight="1">
      <c r="A175" s="37"/>
      <c r="B175" s="38"/>
      <c r="C175" s="218" t="s">
        <v>8</v>
      </c>
      <c r="D175" s="218" t="s">
        <v>127</v>
      </c>
      <c r="E175" s="219" t="s">
        <v>271</v>
      </c>
      <c r="F175" s="220" t="s">
        <v>272</v>
      </c>
      <c r="G175" s="221" t="s">
        <v>224</v>
      </c>
      <c r="H175" s="222">
        <v>118.8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44</v>
      </c>
      <c r="O175" s="90"/>
      <c r="P175" s="228">
        <f>O175*H175</f>
        <v>0</v>
      </c>
      <c r="Q175" s="228">
        <v>0.023099999999999999</v>
      </c>
      <c r="R175" s="228">
        <f>Q175*H175</f>
        <v>2.7442799999999998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135</v>
      </c>
      <c r="AT175" s="230" t="s">
        <v>127</v>
      </c>
      <c r="AU175" s="230" t="s">
        <v>89</v>
      </c>
      <c r="AY175" s="16" t="s">
        <v>124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87</v>
      </c>
      <c r="BK175" s="231">
        <f>ROUND(I175*H175,2)</f>
        <v>0</v>
      </c>
      <c r="BL175" s="16" t="s">
        <v>135</v>
      </c>
      <c r="BM175" s="230" t="s">
        <v>273</v>
      </c>
    </row>
    <row r="176" s="13" customFormat="1">
      <c r="A176" s="13"/>
      <c r="B176" s="232"/>
      <c r="C176" s="233"/>
      <c r="D176" s="234" t="s">
        <v>133</v>
      </c>
      <c r="E176" s="235" t="s">
        <v>1</v>
      </c>
      <c r="F176" s="236" t="s">
        <v>274</v>
      </c>
      <c r="G176" s="233"/>
      <c r="H176" s="237">
        <v>118.8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133</v>
      </c>
      <c r="AU176" s="243" t="s">
        <v>89</v>
      </c>
      <c r="AV176" s="13" t="s">
        <v>89</v>
      </c>
      <c r="AW176" s="13" t="s">
        <v>35</v>
      </c>
      <c r="AX176" s="13" t="s">
        <v>79</v>
      </c>
      <c r="AY176" s="243" t="s">
        <v>124</v>
      </c>
    </row>
    <row r="177" s="14" customFormat="1">
      <c r="A177" s="14"/>
      <c r="B177" s="244"/>
      <c r="C177" s="245"/>
      <c r="D177" s="234" t="s">
        <v>133</v>
      </c>
      <c r="E177" s="246" t="s">
        <v>1</v>
      </c>
      <c r="F177" s="247" t="s">
        <v>134</v>
      </c>
      <c r="G177" s="245"/>
      <c r="H177" s="248">
        <v>118.8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133</v>
      </c>
      <c r="AU177" s="254" t="s">
        <v>89</v>
      </c>
      <c r="AV177" s="14" t="s">
        <v>135</v>
      </c>
      <c r="AW177" s="14" t="s">
        <v>35</v>
      </c>
      <c r="AX177" s="14" t="s">
        <v>87</v>
      </c>
      <c r="AY177" s="254" t="s">
        <v>124</v>
      </c>
    </row>
    <row r="178" s="2" customFormat="1" ht="24.15" customHeight="1">
      <c r="A178" s="37"/>
      <c r="B178" s="38"/>
      <c r="C178" s="218" t="s">
        <v>184</v>
      </c>
      <c r="D178" s="218" t="s">
        <v>127</v>
      </c>
      <c r="E178" s="219" t="s">
        <v>275</v>
      </c>
      <c r="F178" s="220" t="s">
        <v>276</v>
      </c>
      <c r="G178" s="221" t="s">
        <v>224</v>
      </c>
      <c r="H178" s="222">
        <v>733.70000000000005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44</v>
      </c>
      <c r="O178" s="90"/>
      <c r="P178" s="228">
        <f>O178*H178</f>
        <v>0</v>
      </c>
      <c r="Q178" s="228">
        <v>0.042000000000000003</v>
      </c>
      <c r="R178" s="228">
        <f>Q178*H178</f>
        <v>30.815400000000004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135</v>
      </c>
      <c r="AT178" s="230" t="s">
        <v>127</v>
      </c>
      <c r="AU178" s="230" t="s">
        <v>89</v>
      </c>
      <c r="AY178" s="16" t="s">
        <v>124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87</v>
      </c>
      <c r="BK178" s="231">
        <f>ROUND(I178*H178,2)</f>
        <v>0</v>
      </c>
      <c r="BL178" s="16" t="s">
        <v>135</v>
      </c>
      <c r="BM178" s="230" t="s">
        <v>277</v>
      </c>
    </row>
    <row r="179" s="13" customFormat="1">
      <c r="A179" s="13"/>
      <c r="B179" s="232"/>
      <c r="C179" s="233"/>
      <c r="D179" s="234" t="s">
        <v>133</v>
      </c>
      <c r="E179" s="235" t="s">
        <v>1</v>
      </c>
      <c r="F179" s="236" t="s">
        <v>278</v>
      </c>
      <c r="G179" s="233"/>
      <c r="H179" s="237">
        <v>733.70000000000005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133</v>
      </c>
      <c r="AU179" s="243" t="s">
        <v>89</v>
      </c>
      <c r="AV179" s="13" t="s">
        <v>89</v>
      </c>
      <c r="AW179" s="13" t="s">
        <v>35</v>
      </c>
      <c r="AX179" s="13" t="s">
        <v>79</v>
      </c>
      <c r="AY179" s="243" t="s">
        <v>124</v>
      </c>
    </row>
    <row r="180" s="14" customFormat="1">
      <c r="A180" s="14"/>
      <c r="B180" s="244"/>
      <c r="C180" s="245"/>
      <c r="D180" s="234" t="s">
        <v>133</v>
      </c>
      <c r="E180" s="246" t="s">
        <v>1</v>
      </c>
      <c r="F180" s="247" t="s">
        <v>134</v>
      </c>
      <c r="G180" s="245"/>
      <c r="H180" s="248">
        <v>733.70000000000005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133</v>
      </c>
      <c r="AU180" s="254" t="s">
        <v>89</v>
      </c>
      <c r="AV180" s="14" t="s">
        <v>135</v>
      </c>
      <c r="AW180" s="14" t="s">
        <v>35</v>
      </c>
      <c r="AX180" s="14" t="s">
        <v>87</v>
      </c>
      <c r="AY180" s="254" t="s">
        <v>124</v>
      </c>
    </row>
    <row r="181" s="12" customFormat="1" ht="22.8" customHeight="1">
      <c r="A181" s="12"/>
      <c r="B181" s="202"/>
      <c r="C181" s="203"/>
      <c r="D181" s="204" t="s">
        <v>78</v>
      </c>
      <c r="E181" s="216" t="s">
        <v>164</v>
      </c>
      <c r="F181" s="216" t="s">
        <v>279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SUM(P182:P193)</f>
        <v>0</v>
      </c>
      <c r="Q181" s="210"/>
      <c r="R181" s="211">
        <f>SUM(R182:R193)</f>
        <v>0.23950809999999997</v>
      </c>
      <c r="S181" s="210"/>
      <c r="T181" s="212">
        <f>SUM(T182:T193)</f>
        <v>0.71790809999999994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87</v>
      </c>
      <c r="AT181" s="214" t="s">
        <v>78</v>
      </c>
      <c r="AU181" s="214" t="s">
        <v>87</v>
      </c>
      <c r="AY181" s="213" t="s">
        <v>124</v>
      </c>
      <c r="BK181" s="215">
        <f>SUM(BK182:BK193)</f>
        <v>0</v>
      </c>
    </row>
    <row r="182" s="2" customFormat="1" ht="16.5" customHeight="1">
      <c r="A182" s="37"/>
      <c r="B182" s="38"/>
      <c r="C182" s="218" t="s">
        <v>189</v>
      </c>
      <c r="D182" s="218" t="s">
        <v>127</v>
      </c>
      <c r="E182" s="219" t="s">
        <v>280</v>
      </c>
      <c r="F182" s="220" t="s">
        <v>281</v>
      </c>
      <c r="G182" s="221" t="s">
        <v>224</v>
      </c>
      <c r="H182" s="222">
        <v>921.18499999999995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44</v>
      </c>
      <c r="O182" s="90"/>
      <c r="P182" s="228">
        <f>O182*H182</f>
        <v>0</v>
      </c>
      <c r="Q182" s="228">
        <v>0.00025999999999999998</v>
      </c>
      <c r="R182" s="228">
        <f>Q182*H182</f>
        <v>0.23950809999999997</v>
      </c>
      <c r="S182" s="228">
        <v>0.00025999999999999998</v>
      </c>
      <c r="T182" s="229">
        <f>S182*H182</f>
        <v>0.23950809999999997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282</v>
      </c>
      <c r="AT182" s="230" t="s">
        <v>127</v>
      </c>
      <c r="AU182" s="230" t="s">
        <v>89</v>
      </c>
      <c r="AY182" s="16" t="s">
        <v>124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87</v>
      </c>
      <c r="BK182" s="231">
        <f>ROUND(I182*H182,2)</f>
        <v>0</v>
      </c>
      <c r="BL182" s="16" t="s">
        <v>282</v>
      </c>
      <c r="BM182" s="230" t="s">
        <v>283</v>
      </c>
    </row>
    <row r="183" s="13" customFormat="1">
      <c r="A183" s="13"/>
      <c r="B183" s="232"/>
      <c r="C183" s="233"/>
      <c r="D183" s="234" t="s">
        <v>133</v>
      </c>
      <c r="E183" s="235" t="s">
        <v>1</v>
      </c>
      <c r="F183" s="236" t="s">
        <v>284</v>
      </c>
      <c r="G183" s="233"/>
      <c r="H183" s="237">
        <v>856.10000000000002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133</v>
      </c>
      <c r="AU183" s="243" t="s">
        <v>89</v>
      </c>
      <c r="AV183" s="13" t="s">
        <v>89</v>
      </c>
      <c r="AW183" s="13" t="s">
        <v>35</v>
      </c>
      <c r="AX183" s="13" t="s">
        <v>79</v>
      </c>
      <c r="AY183" s="243" t="s">
        <v>124</v>
      </c>
    </row>
    <row r="184" s="13" customFormat="1">
      <c r="A184" s="13"/>
      <c r="B184" s="232"/>
      <c r="C184" s="233"/>
      <c r="D184" s="234" t="s">
        <v>133</v>
      </c>
      <c r="E184" s="235" t="s">
        <v>1</v>
      </c>
      <c r="F184" s="236" t="s">
        <v>285</v>
      </c>
      <c r="G184" s="233"/>
      <c r="H184" s="237">
        <v>3.4350000000000001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133</v>
      </c>
      <c r="AU184" s="243" t="s">
        <v>89</v>
      </c>
      <c r="AV184" s="13" t="s">
        <v>89</v>
      </c>
      <c r="AW184" s="13" t="s">
        <v>35</v>
      </c>
      <c r="AX184" s="13" t="s">
        <v>79</v>
      </c>
      <c r="AY184" s="243" t="s">
        <v>124</v>
      </c>
    </row>
    <row r="185" s="13" customFormat="1">
      <c r="A185" s="13"/>
      <c r="B185" s="232"/>
      <c r="C185" s="233"/>
      <c r="D185" s="234" t="s">
        <v>133</v>
      </c>
      <c r="E185" s="235" t="s">
        <v>1</v>
      </c>
      <c r="F185" s="236" t="s">
        <v>286</v>
      </c>
      <c r="G185" s="233"/>
      <c r="H185" s="237">
        <v>59.399999999999999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133</v>
      </c>
      <c r="AU185" s="243" t="s">
        <v>89</v>
      </c>
      <c r="AV185" s="13" t="s">
        <v>89</v>
      </c>
      <c r="AW185" s="13" t="s">
        <v>35</v>
      </c>
      <c r="AX185" s="13" t="s">
        <v>79</v>
      </c>
      <c r="AY185" s="243" t="s">
        <v>124</v>
      </c>
    </row>
    <row r="186" s="13" customFormat="1">
      <c r="A186" s="13"/>
      <c r="B186" s="232"/>
      <c r="C186" s="233"/>
      <c r="D186" s="234" t="s">
        <v>133</v>
      </c>
      <c r="E186" s="235" t="s">
        <v>1</v>
      </c>
      <c r="F186" s="236" t="s">
        <v>287</v>
      </c>
      <c r="G186" s="233"/>
      <c r="H186" s="237">
        <v>2.25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133</v>
      </c>
      <c r="AU186" s="243" t="s">
        <v>89</v>
      </c>
      <c r="AV186" s="13" t="s">
        <v>89</v>
      </c>
      <c r="AW186" s="13" t="s">
        <v>35</v>
      </c>
      <c r="AX186" s="13" t="s">
        <v>79</v>
      </c>
      <c r="AY186" s="243" t="s">
        <v>124</v>
      </c>
    </row>
    <row r="187" s="14" customFormat="1">
      <c r="A187" s="14"/>
      <c r="B187" s="244"/>
      <c r="C187" s="245"/>
      <c r="D187" s="234" t="s">
        <v>133</v>
      </c>
      <c r="E187" s="246" t="s">
        <v>1</v>
      </c>
      <c r="F187" s="247" t="s">
        <v>134</v>
      </c>
      <c r="G187" s="245"/>
      <c r="H187" s="248">
        <v>921.18499999999995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133</v>
      </c>
      <c r="AU187" s="254" t="s">
        <v>89</v>
      </c>
      <c r="AV187" s="14" t="s">
        <v>135</v>
      </c>
      <c r="AW187" s="14" t="s">
        <v>35</v>
      </c>
      <c r="AX187" s="14" t="s">
        <v>87</v>
      </c>
      <c r="AY187" s="254" t="s">
        <v>124</v>
      </c>
    </row>
    <row r="188" s="2" customFormat="1" ht="16.5" customHeight="1">
      <c r="A188" s="37"/>
      <c r="B188" s="38"/>
      <c r="C188" s="218" t="s">
        <v>192</v>
      </c>
      <c r="D188" s="218" t="s">
        <v>127</v>
      </c>
      <c r="E188" s="219" t="s">
        <v>288</v>
      </c>
      <c r="F188" s="220" t="s">
        <v>289</v>
      </c>
      <c r="G188" s="221" t="s">
        <v>130</v>
      </c>
      <c r="H188" s="222">
        <v>3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44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135</v>
      </c>
      <c r="AT188" s="230" t="s">
        <v>127</v>
      </c>
      <c r="AU188" s="230" t="s">
        <v>89</v>
      </c>
      <c r="AY188" s="16" t="s">
        <v>124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87</v>
      </c>
      <c r="BK188" s="231">
        <f>ROUND(I188*H188,2)</f>
        <v>0</v>
      </c>
      <c r="BL188" s="16" t="s">
        <v>135</v>
      </c>
      <c r="BM188" s="230" t="s">
        <v>290</v>
      </c>
    </row>
    <row r="189" s="13" customFormat="1">
      <c r="A189" s="13"/>
      <c r="B189" s="232"/>
      <c r="C189" s="233"/>
      <c r="D189" s="234" t="s">
        <v>133</v>
      </c>
      <c r="E189" s="235" t="s">
        <v>1</v>
      </c>
      <c r="F189" s="236" t="s">
        <v>291</v>
      </c>
      <c r="G189" s="233"/>
      <c r="H189" s="237">
        <v>3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133</v>
      </c>
      <c r="AU189" s="243" t="s">
        <v>89</v>
      </c>
      <c r="AV189" s="13" t="s">
        <v>89</v>
      </c>
      <c r="AW189" s="13" t="s">
        <v>35</v>
      </c>
      <c r="AX189" s="13" t="s">
        <v>79</v>
      </c>
      <c r="AY189" s="243" t="s">
        <v>124</v>
      </c>
    </row>
    <row r="190" s="14" customFormat="1">
      <c r="A190" s="14"/>
      <c r="B190" s="244"/>
      <c r="C190" s="245"/>
      <c r="D190" s="234" t="s">
        <v>133</v>
      </c>
      <c r="E190" s="246" t="s">
        <v>1</v>
      </c>
      <c r="F190" s="247" t="s">
        <v>134</v>
      </c>
      <c r="G190" s="245"/>
      <c r="H190" s="248">
        <v>3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133</v>
      </c>
      <c r="AU190" s="254" t="s">
        <v>89</v>
      </c>
      <c r="AV190" s="14" t="s">
        <v>135</v>
      </c>
      <c r="AW190" s="14" t="s">
        <v>35</v>
      </c>
      <c r="AX190" s="14" t="s">
        <v>87</v>
      </c>
      <c r="AY190" s="254" t="s">
        <v>124</v>
      </c>
    </row>
    <row r="191" s="2" customFormat="1" ht="24.15" customHeight="1">
      <c r="A191" s="37"/>
      <c r="B191" s="38"/>
      <c r="C191" s="218" t="s">
        <v>282</v>
      </c>
      <c r="D191" s="218" t="s">
        <v>127</v>
      </c>
      <c r="E191" s="219" t="s">
        <v>292</v>
      </c>
      <c r="F191" s="220" t="s">
        <v>293</v>
      </c>
      <c r="G191" s="221" t="s">
        <v>224</v>
      </c>
      <c r="H191" s="222">
        <v>2.2999999999999998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44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0.20799999999999999</v>
      </c>
      <c r="T191" s="229">
        <f>S191*H191</f>
        <v>0.47839999999999994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135</v>
      </c>
      <c r="AT191" s="230" t="s">
        <v>127</v>
      </c>
      <c r="AU191" s="230" t="s">
        <v>89</v>
      </c>
      <c r="AY191" s="16" t="s">
        <v>124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87</v>
      </c>
      <c r="BK191" s="231">
        <f>ROUND(I191*H191,2)</f>
        <v>0</v>
      </c>
      <c r="BL191" s="16" t="s">
        <v>135</v>
      </c>
      <c r="BM191" s="230" t="s">
        <v>294</v>
      </c>
    </row>
    <row r="192" s="13" customFormat="1">
      <c r="A192" s="13"/>
      <c r="B192" s="232"/>
      <c r="C192" s="233"/>
      <c r="D192" s="234" t="s">
        <v>133</v>
      </c>
      <c r="E192" s="235" t="s">
        <v>1</v>
      </c>
      <c r="F192" s="236" t="s">
        <v>260</v>
      </c>
      <c r="G192" s="233"/>
      <c r="H192" s="237">
        <v>2.2999999999999998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133</v>
      </c>
      <c r="AU192" s="243" t="s">
        <v>89</v>
      </c>
      <c r="AV192" s="13" t="s">
        <v>89</v>
      </c>
      <c r="AW192" s="13" t="s">
        <v>35</v>
      </c>
      <c r="AX192" s="13" t="s">
        <v>79</v>
      </c>
      <c r="AY192" s="243" t="s">
        <v>124</v>
      </c>
    </row>
    <row r="193" s="14" customFormat="1">
      <c r="A193" s="14"/>
      <c r="B193" s="244"/>
      <c r="C193" s="245"/>
      <c r="D193" s="234" t="s">
        <v>133</v>
      </c>
      <c r="E193" s="246" t="s">
        <v>1</v>
      </c>
      <c r="F193" s="247" t="s">
        <v>134</v>
      </c>
      <c r="G193" s="245"/>
      <c r="H193" s="248">
        <v>2.2999999999999998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133</v>
      </c>
      <c r="AU193" s="254" t="s">
        <v>89</v>
      </c>
      <c r="AV193" s="14" t="s">
        <v>135</v>
      </c>
      <c r="AW193" s="14" t="s">
        <v>35</v>
      </c>
      <c r="AX193" s="14" t="s">
        <v>87</v>
      </c>
      <c r="AY193" s="254" t="s">
        <v>124</v>
      </c>
    </row>
    <row r="194" s="12" customFormat="1" ht="22.8" customHeight="1">
      <c r="A194" s="12"/>
      <c r="B194" s="202"/>
      <c r="C194" s="203"/>
      <c r="D194" s="204" t="s">
        <v>78</v>
      </c>
      <c r="E194" s="216" t="s">
        <v>295</v>
      </c>
      <c r="F194" s="216" t="s">
        <v>296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SUM(P195:P211)</f>
        <v>0</v>
      </c>
      <c r="Q194" s="210"/>
      <c r="R194" s="211">
        <f>SUM(R195:R211)</f>
        <v>0</v>
      </c>
      <c r="S194" s="210"/>
      <c r="T194" s="212">
        <f>SUM(T195:T211)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87</v>
      </c>
      <c r="AT194" s="214" t="s">
        <v>78</v>
      </c>
      <c r="AU194" s="214" t="s">
        <v>87</v>
      </c>
      <c r="AY194" s="213" t="s">
        <v>124</v>
      </c>
      <c r="BK194" s="215">
        <f>SUM(BK195:BK211)</f>
        <v>0</v>
      </c>
    </row>
    <row r="195" s="2" customFormat="1" ht="24.15" customHeight="1">
      <c r="A195" s="37"/>
      <c r="B195" s="38"/>
      <c r="C195" s="218" t="s">
        <v>297</v>
      </c>
      <c r="D195" s="218" t="s">
        <v>127</v>
      </c>
      <c r="E195" s="219" t="s">
        <v>298</v>
      </c>
      <c r="F195" s="220" t="s">
        <v>299</v>
      </c>
      <c r="G195" s="221" t="s">
        <v>300</v>
      </c>
      <c r="H195" s="222">
        <v>33.411000000000001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44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135</v>
      </c>
      <c r="AT195" s="230" t="s">
        <v>127</v>
      </c>
      <c r="AU195" s="230" t="s">
        <v>89</v>
      </c>
      <c r="AY195" s="16" t="s">
        <v>124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87</v>
      </c>
      <c r="BK195" s="231">
        <f>ROUND(I195*H195,2)</f>
        <v>0</v>
      </c>
      <c r="BL195" s="16" t="s">
        <v>135</v>
      </c>
      <c r="BM195" s="230" t="s">
        <v>301</v>
      </c>
    </row>
    <row r="196" s="2" customFormat="1" ht="24.15" customHeight="1">
      <c r="A196" s="37"/>
      <c r="B196" s="38"/>
      <c r="C196" s="218" t="s">
        <v>302</v>
      </c>
      <c r="D196" s="218" t="s">
        <v>127</v>
      </c>
      <c r="E196" s="219" t="s">
        <v>303</v>
      </c>
      <c r="F196" s="220" t="s">
        <v>304</v>
      </c>
      <c r="G196" s="221" t="s">
        <v>300</v>
      </c>
      <c r="H196" s="222">
        <v>33.411000000000001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44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135</v>
      </c>
      <c r="AT196" s="230" t="s">
        <v>127</v>
      </c>
      <c r="AU196" s="230" t="s">
        <v>89</v>
      </c>
      <c r="AY196" s="16" t="s">
        <v>124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87</v>
      </c>
      <c r="BK196" s="231">
        <f>ROUND(I196*H196,2)</f>
        <v>0</v>
      </c>
      <c r="BL196" s="16" t="s">
        <v>135</v>
      </c>
      <c r="BM196" s="230" t="s">
        <v>305</v>
      </c>
    </row>
    <row r="197" s="2" customFormat="1" ht="24.15" customHeight="1">
      <c r="A197" s="37"/>
      <c r="B197" s="38"/>
      <c r="C197" s="218" t="s">
        <v>306</v>
      </c>
      <c r="D197" s="218" t="s">
        <v>127</v>
      </c>
      <c r="E197" s="219" t="s">
        <v>307</v>
      </c>
      <c r="F197" s="220" t="s">
        <v>308</v>
      </c>
      <c r="G197" s="221" t="s">
        <v>300</v>
      </c>
      <c r="H197" s="222">
        <v>534.57600000000002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44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135</v>
      </c>
      <c r="AT197" s="230" t="s">
        <v>127</v>
      </c>
      <c r="AU197" s="230" t="s">
        <v>89</v>
      </c>
      <c r="AY197" s="16" t="s">
        <v>124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87</v>
      </c>
      <c r="BK197" s="231">
        <f>ROUND(I197*H197,2)</f>
        <v>0</v>
      </c>
      <c r="BL197" s="16" t="s">
        <v>135</v>
      </c>
      <c r="BM197" s="230" t="s">
        <v>309</v>
      </c>
    </row>
    <row r="198" s="13" customFormat="1">
      <c r="A198" s="13"/>
      <c r="B198" s="232"/>
      <c r="C198" s="233"/>
      <c r="D198" s="234" t="s">
        <v>133</v>
      </c>
      <c r="E198" s="233"/>
      <c r="F198" s="236" t="s">
        <v>310</v>
      </c>
      <c r="G198" s="233"/>
      <c r="H198" s="237">
        <v>534.57600000000002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133</v>
      </c>
      <c r="AU198" s="243" t="s">
        <v>89</v>
      </c>
      <c r="AV198" s="13" t="s">
        <v>89</v>
      </c>
      <c r="AW198" s="13" t="s">
        <v>4</v>
      </c>
      <c r="AX198" s="13" t="s">
        <v>87</v>
      </c>
      <c r="AY198" s="243" t="s">
        <v>124</v>
      </c>
    </row>
    <row r="199" s="2" customFormat="1" ht="33" customHeight="1">
      <c r="A199" s="37"/>
      <c r="B199" s="38"/>
      <c r="C199" s="218" t="s">
        <v>311</v>
      </c>
      <c r="D199" s="218" t="s">
        <v>127</v>
      </c>
      <c r="E199" s="219" t="s">
        <v>312</v>
      </c>
      <c r="F199" s="220" t="s">
        <v>313</v>
      </c>
      <c r="G199" s="221" t="s">
        <v>300</v>
      </c>
      <c r="H199" s="222">
        <v>0.47799999999999998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44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135</v>
      </c>
      <c r="AT199" s="230" t="s">
        <v>127</v>
      </c>
      <c r="AU199" s="230" t="s">
        <v>89</v>
      </c>
      <c r="AY199" s="16" t="s">
        <v>124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87</v>
      </c>
      <c r="BK199" s="231">
        <f>ROUND(I199*H199,2)</f>
        <v>0</v>
      </c>
      <c r="BL199" s="16" t="s">
        <v>135</v>
      </c>
      <c r="BM199" s="230" t="s">
        <v>314</v>
      </c>
    </row>
    <row r="200" s="13" customFormat="1">
      <c r="A200" s="13"/>
      <c r="B200" s="232"/>
      <c r="C200" s="233"/>
      <c r="D200" s="234" t="s">
        <v>133</v>
      </c>
      <c r="E200" s="235" t="s">
        <v>1</v>
      </c>
      <c r="F200" s="236" t="s">
        <v>315</v>
      </c>
      <c r="G200" s="233"/>
      <c r="H200" s="237">
        <v>0.47799999999999998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133</v>
      </c>
      <c r="AU200" s="243" t="s">
        <v>89</v>
      </c>
      <c r="AV200" s="13" t="s">
        <v>89</v>
      </c>
      <c r="AW200" s="13" t="s">
        <v>35</v>
      </c>
      <c r="AX200" s="13" t="s">
        <v>87</v>
      </c>
      <c r="AY200" s="243" t="s">
        <v>124</v>
      </c>
    </row>
    <row r="201" s="2" customFormat="1" ht="33" customHeight="1">
      <c r="A201" s="37"/>
      <c r="B201" s="38"/>
      <c r="C201" s="218" t="s">
        <v>7</v>
      </c>
      <c r="D201" s="218" t="s">
        <v>127</v>
      </c>
      <c r="E201" s="219" t="s">
        <v>316</v>
      </c>
      <c r="F201" s="220" t="s">
        <v>317</v>
      </c>
      <c r="G201" s="221" t="s">
        <v>300</v>
      </c>
      <c r="H201" s="222">
        <v>2.4529999999999998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44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135</v>
      </c>
      <c r="AT201" s="230" t="s">
        <v>127</v>
      </c>
      <c r="AU201" s="230" t="s">
        <v>89</v>
      </c>
      <c r="AY201" s="16" t="s">
        <v>124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87</v>
      </c>
      <c r="BK201" s="231">
        <f>ROUND(I201*H201,2)</f>
        <v>0</v>
      </c>
      <c r="BL201" s="16" t="s">
        <v>135</v>
      </c>
      <c r="BM201" s="230" t="s">
        <v>318</v>
      </c>
    </row>
    <row r="202" s="13" customFormat="1">
      <c r="A202" s="13"/>
      <c r="B202" s="232"/>
      <c r="C202" s="233"/>
      <c r="D202" s="234" t="s">
        <v>133</v>
      </c>
      <c r="E202" s="235" t="s">
        <v>1</v>
      </c>
      <c r="F202" s="236" t="s">
        <v>319</v>
      </c>
      <c r="G202" s="233"/>
      <c r="H202" s="237">
        <v>2.4529999999999998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133</v>
      </c>
      <c r="AU202" s="243" t="s">
        <v>89</v>
      </c>
      <c r="AV202" s="13" t="s">
        <v>89</v>
      </c>
      <c r="AW202" s="13" t="s">
        <v>35</v>
      </c>
      <c r="AX202" s="13" t="s">
        <v>79</v>
      </c>
      <c r="AY202" s="243" t="s">
        <v>124</v>
      </c>
    </row>
    <row r="203" s="14" customFormat="1">
      <c r="A203" s="14"/>
      <c r="B203" s="244"/>
      <c r="C203" s="245"/>
      <c r="D203" s="234" t="s">
        <v>133</v>
      </c>
      <c r="E203" s="246" t="s">
        <v>1</v>
      </c>
      <c r="F203" s="247" t="s">
        <v>134</v>
      </c>
      <c r="G203" s="245"/>
      <c r="H203" s="248">
        <v>2.4529999999999998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133</v>
      </c>
      <c r="AU203" s="254" t="s">
        <v>89</v>
      </c>
      <c r="AV203" s="14" t="s">
        <v>135</v>
      </c>
      <c r="AW203" s="14" t="s">
        <v>35</v>
      </c>
      <c r="AX203" s="14" t="s">
        <v>87</v>
      </c>
      <c r="AY203" s="254" t="s">
        <v>124</v>
      </c>
    </row>
    <row r="204" s="2" customFormat="1" ht="33" customHeight="1">
      <c r="A204" s="37"/>
      <c r="B204" s="38"/>
      <c r="C204" s="218" t="s">
        <v>320</v>
      </c>
      <c r="D204" s="218" t="s">
        <v>127</v>
      </c>
      <c r="E204" s="219" t="s">
        <v>321</v>
      </c>
      <c r="F204" s="220" t="s">
        <v>322</v>
      </c>
      <c r="G204" s="221" t="s">
        <v>300</v>
      </c>
      <c r="H204" s="222">
        <v>14.814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44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135</v>
      </c>
      <c r="AT204" s="230" t="s">
        <v>127</v>
      </c>
      <c r="AU204" s="230" t="s">
        <v>89</v>
      </c>
      <c r="AY204" s="16" t="s">
        <v>124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87</v>
      </c>
      <c r="BK204" s="231">
        <f>ROUND(I204*H204,2)</f>
        <v>0</v>
      </c>
      <c r="BL204" s="16" t="s">
        <v>135</v>
      </c>
      <c r="BM204" s="230" t="s">
        <v>323</v>
      </c>
    </row>
    <row r="205" s="13" customFormat="1">
      <c r="A205" s="13"/>
      <c r="B205" s="232"/>
      <c r="C205" s="233"/>
      <c r="D205" s="234" t="s">
        <v>133</v>
      </c>
      <c r="E205" s="235" t="s">
        <v>1</v>
      </c>
      <c r="F205" s="236" t="s">
        <v>324</v>
      </c>
      <c r="G205" s="233"/>
      <c r="H205" s="237">
        <v>14.814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133</v>
      </c>
      <c r="AU205" s="243" t="s">
        <v>89</v>
      </c>
      <c r="AV205" s="13" t="s">
        <v>89</v>
      </c>
      <c r="AW205" s="13" t="s">
        <v>35</v>
      </c>
      <c r="AX205" s="13" t="s">
        <v>87</v>
      </c>
      <c r="AY205" s="243" t="s">
        <v>124</v>
      </c>
    </row>
    <row r="206" s="2" customFormat="1" ht="33" customHeight="1">
      <c r="A206" s="37"/>
      <c r="B206" s="38"/>
      <c r="C206" s="218" t="s">
        <v>325</v>
      </c>
      <c r="D206" s="218" t="s">
        <v>127</v>
      </c>
      <c r="E206" s="219" t="s">
        <v>326</v>
      </c>
      <c r="F206" s="220" t="s">
        <v>327</v>
      </c>
      <c r="G206" s="221" t="s">
        <v>300</v>
      </c>
      <c r="H206" s="222">
        <v>1.978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44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135</v>
      </c>
      <c r="AT206" s="230" t="s">
        <v>127</v>
      </c>
      <c r="AU206" s="230" t="s">
        <v>89</v>
      </c>
      <c r="AY206" s="16" t="s">
        <v>124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87</v>
      </c>
      <c r="BK206" s="231">
        <f>ROUND(I206*H206,2)</f>
        <v>0</v>
      </c>
      <c r="BL206" s="16" t="s">
        <v>135</v>
      </c>
      <c r="BM206" s="230" t="s">
        <v>328</v>
      </c>
    </row>
    <row r="207" s="13" customFormat="1">
      <c r="A207" s="13"/>
      <c r="B207" s="232"/>
      <c r="C207" s="233"/>
      <c r="D207" s="234" t="s">
        <v>133</v>
      </c>
      <c r="E207" s="235" t="s">
        <v>1</v>
      </c>
      <c r="F207" s="236" t="s">
        <v>329</v>
      </c>
      <c r="G207" s="233"/>
      <c r="H207" s="237">
        <v>1.978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133</v>
      </c>
      <c r="AU207" s="243" t="s">
        <v>89</v>
      </c>
      <c r="AV207" s="13" t="s">
        <v>89</v>
      </c>
      <c r="AW207" s="13" t="s">
        <v>35</v>
      </c>
      <c r="AX207" s="13" t="s">
        <v>87</v>
      </c>
      <c r="AY207" s="243" t="s">
        <v>124</v>
      </c>
    </row>
    <row r="208" s="2" customFormat="1" ht="37.8" customHeight="1">
      <c r="A208" s="37"/>
      <c r="B208" s="38"/>
      <c r="C208" s="218" t="s">
        <v>330</v>
      </c>
      <c r="D208" s="218" t="s">
        <v>127</v>
      </c>
      <c r="E208" s="219" t="s">
        <v>331</v>
      </c>
      <c r="F208" s="220" t="s">
        <v>332</v>
      </c>
      <c r="G208" s="221" t="s">
        <v>300</v>
      </c>
      <c r="H208" s="222">
        <v>3.7810000000000001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44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135</v>
      </c>
      <c r="AT208" s="230" t="s">
        <v>127</v>
      </c>
      <c r="AU208" s="230" t="s">
        <v>89</v>
      </c>
      <c r="AY208" s="16" t="s">
        <v>124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87</v>
      </c>
      <c r="BK208" s="231">
        <f>ROUND(I208*H208,2)</f>
        <v>0</v>
      </c>
      <c r="BL208" s="16" t="s">
        <v>135</v>
      </c>
      <c r="BM208" s="230" t="s">
        <v>333</v>
      </c>
    </row>
    <row r="209" s="13" customFormat="1">
      <c r="A209" s="13"/>
      <c r="B209" s="232"/>
      <c r="C209" s="233"/>
      <c r="D209" s="234" t="s">
        <v>133</v>
      </c>
      <c r="E209" s="235" t="s">
        <v>1</v>
      </c>
      <c r="F209" s="236" t="s">
        <v>334</v>
      </c>
      <c r="G209" s="233"/>
      <c r="H209" s="237">
        <v>3.7810000000000001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133</v>
      </c>
      <c r="AU209" s="243" t="s">
        <v>89</v>
      </c>
      <c r="AV209" s="13" t="s">
        <v>89</v>
      </c>
      <c r="AW209" s="13" t="s">
        <v>35</v>
      </c>
      <c r="AX209" s="13" t="s">
        <v>87</v>
      </c>
      <c r="AY209" s="243" t="s">
        <v>124</v>
      </c>
    </row>
    <row r="210" s="2" customFormat="1" ht="33" customHeight="1">
      <c r="A210" s="37"/>
      <c r="B210" s="38"/>
      <c r="C210" s="218" t="s">
        <v>335</v>
      </c>
      <c r="D210" s="218" t="s">
        <v>127</v>
      </c>
      <c r="E210" s="219" t="s">
        <v>336</v>
      </c>
      <c r="F210" s="220" t="s">
        <v>337</v>
      </c>
      <c r="G210" s="221" t="s">
        <v>300</v>
      </c>
      <c r="H210" s="222">
        <v>11.875999999999999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44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135</v>
      </c>
      <c r="AT210" s="230" t="s">
        <v>127</v>
      </c>
      <c r="AU210" s="230" t="s">
        <v>89</v>
      </c>
      <c r="AY210" s="16" t="s">
        <v>124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87</v>
      </c>
      <c r="BK210" s="231">
        <f>ROUND(I210*H210,2)</f>
        <v>0</v>
      </c>
      <c r="BL210" s="16" t="s">
        <v>135</v>
      </c>
      <c r="BM210" s="230" t="s">
        <v>338</v>
      </c>
    </row>
    <row r="211" s="13" customFormat="1">
      <c r="A211" s="13"/>
      <c r="B211" s="232"/>
      <c r="C211" s="233"/>
      <c r="D211" s="234" t="s">
        <v>133</v>
      </c>
      <c r="E211" s="235" t="s">
        <v>1</v>
      </c>
      <c r="F211" s="236" t="s">
        <v>339</v>
      </c>
      <c r="G211" s="233"/>
      <c r="H211" s="237">
        <v>11.875999999999999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133</v>
      </c>
      <c r="AU211" s="243" t="s">
        <v>89</v>
      </c>
      <c r="AV211" s="13" t="s">
        <v>89</v>
      </c>
      <c r="AW211" s="13" t="s">
        <v>35</v>
      </c>
      <c r="AX211" s="13" t="s">
        <v>87</v>
      </c>
      <c r="AY211" s="243" t="s">
        <v>124</v>
      </c>
    </row>
    <row r="212" s="12" customFormat="1" ht="22.8" customHeight="1">
      <c r="A212" s="12"/>
      <c r="B212" s="202"/>
      <c r="C212" s="203"/>
      <c r="D212" s="204" t="s">
        <v>78</v>
      </c>
      <c r="E212" s="216" t="s">
        <v>340</v>
      </c>
      <c r="F212" s="216" t="s">
        <v>341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P213</f>
        <v>0</v>
      </c>
      <c r="Q212" s="210"/>
      <c r="R212" s="211">
        <f>R213</f>
        <v>0</v>
      </c>
      <c r="S212" s="210"/>
      <c r="T212" s="212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87</v>
      </c>
      <c r="AT212" s="214" t="s">
        <v>78</v>
      </c>
      <c r="AU212" s="214" t="s">
        <v>87</v>
      </c>
      <c r="AY212" s="213" t="s">
        <v>124</v>
      </c>
      <c r="BK212" s="215">
        <f>BK213</f>
        <v>0</v>
      </c>
    </row>
    <row r="213" s="2" customFormat="1" ht="24.15" customHeight="1">
      <c r="A213" s="37"/>
      <c r="B213" s="38"/>
      <c r="C213" s="218" t="s">
        <v>342</v>
      </c>
      <c r="D213" s="218" t="s">
        <v>127</v>
      </c>
      <c r="E213" s="219" t="s">
        <v>343</v>
      </c>
      <c r="F213" s="220" t="s">
        <v>344</v>
      </c>
      <c r="G213" s="221" t="s">
        <v>300</v>
      </c>
      <c r="H213" s="222">
        <v>36.628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44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135</v>
      </c>
      <c r="AT213" s="230" t="s">
        <v>127</v>
      </c>
      <c r="AU213" s="230" t="s">
        <v>89</v>
      </c>
      <c r="AY213" s="16" t="s">
        <v>124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87</v>
      </c>
      <c r="BK213" s="231">
        <f>ROUND(I213*H213,2)</f>
        <v>0</v>
      </c>
      <c r="BL213" s="16" t="s">
        <v>135</v>
      </c>
      <c r="BM213" s="230" t="s">
        <v>345</v>
      </c>
    </row>
    <row r="214" s="12" customFormat="1" ht="25.92" customHeight="1">
      <c r="A214" s="12"/>
      <c r="B214" s="202"/>
      <c r="C214" s="203"/>
      <c r="D214" s="204" t="s">
        <v>78</v>
      </c>
      <c r="E214" s="205" t="s">
        <v>346</v>
      </c>
      <c r="F214" s="205" t="s">
        <v>347</v>
      </c>
      <c r="G214" s="203"/>
      <c r="H214" s="203"/>
      <c r="I214" s="206"/>
      <c r="J214" s="207">
        <f>BK214</f>
        <v>0</v>
      </c>
      <c r="K214" s="203"/>
      <c r="L214" s="208"/>
      <c r="M214" s="209"/>
      <c r="N214" s="210"/>
      <c r="O214" s="210"/>
      <c r="P214" s="211">
        <f>P215+P305+P357+P394+P449+P470+P487+P524+P529+P538+P558+P583+P590</f>
        <v>0</v>
      </c>
      <c r="Q214" s="210"/>
      <c r="R214" s="211">
        <f>R215+R305+R357+R394+R449+R470+R487+R524+R529+R538+R558+R583+R590</f>
        <v>19.673438979999997</v>
      </c>
      <c r="S214" s="210"/>
      <c r="T214" s="212">
        <f>T215+T305+T357+T394+T449+T470+T487+T524+T529+T538+T558+T583+T590</f>
        <v>32.692400800000001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89</v>
      </c>
      <c r="AT214" s="214" t="s">
        <v>78</v>
      </c>
      <c r="AU214" s="214" t="s">
        <v>79</v>
      </c>
      <c r="AY214" s="213" t="s">
        <v>124</v>
      </c>
      <c r="BK214" s="215">
        <f>BK215+BK305+BK357+BK394+BK449+BK470+BK487+BK524+BK529+BK538+BK558+BK583+BK590</f>
        <v>0</v>
      </c>
    </row>
    <row r="215" s="12" customFormat="1" ht="22.8" customHeight="1">
      <c r="A215" s="12"/>
      <c r="B215" s="202"/>
      <c r="C215" s="203"/>
      <c r="D215" s="204" t="s">
        <v>78</v>
      </c>
      <c r="E215" s="216" t="s">
        <v>348</v>
      </c>
      <c r="F215" s="216" t="s">
        <v>349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SUM(P216:P304)</f>
        <v>0</v>
      </c>
      <c r="Q215" s="210"/>
      <c r="R215" s="211">
        <f>SUM(R216:R304)</f>
        <v>9.5682970099999984</v>
      </c>
      <c r="S215" s="210"/>
      <c r="T215" s="212">
        <f>SUM(T216:T304)</f>
        <v>18.353028299999998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89</v>
      </c>
      <c r="AT215" s="214" t="s">
        <v>78</v>
      </c>
      <c r="AU215" s="214" t="s">
        <v>87</v>
      </c>
      <c r="AY215" s="213" t="s">
        <v>124</v>
      </c>
      <c r="BK215" s="215">
        <f>SUM(BK216:BK304)</f>
        <v>0</v>
      </c>
    </row>
    <row r="216" s="2" customFormat="1" ht="24.15" customHeight="1">
      <c r="A216" s="37"/>
      <c r="B216" s="38"/>
      <c r="C216" s="218" t="s">
        <v>350</v>
      </c>
      <c r="D216" s="218" t="s">
        <v>127</v>
      </c>
      <c r="E216" s="219" t="s">
        <v>351</v>
      </c>
      <c r="F216" s="220" t="s">
        <v>352</v>
      </c>
      <c r="G216" s="221" t="s">
        <v>224</v>
      </c>
      <c r="H216" s="222">
        <v>733.70000000000005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44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135</v>
      </c>
      <c r="AT216" s="230" t="s">
        <v>127</v>
      </c>
      <c r="AU216" s="230" t="s">
        <v>89</v>
      </c>
      <c r="AY216" s="16" t="s">
        <v>124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87</v>
      </c>
      <c r="BK216" s="231">
        <f>ROUND(I216*H216,2)</f>
        <v>0</v>
      </c>
      <c r="BL216" s="16" t="s">
        <v>135</v>
      </c>
      <c r="BM216" s="230" t="s">
        <v>353</v>
      </c>
    </row>
    <row r="217" s="13" customFormat="1">
      <c r="A217" s="13"/>
      <c r="B217" s="232"/>
      <c r="C217" s="233"/>
      <c r="D217" s="234" t="s">
        <v>133</v>
      </c>
      <c r="E217" s="235" t="s">
        <v>1</v>
      </c>
      <c r="F217" s="236" t="s">
        <v>278</v>
      </c>
      <c r="G217" s="233"/>
      <c r="H217" s="237">
        <v>733.70000000000005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133</v>
      </c>
      <c r="AU217" s="243" t="s">
        <v>89</v>
      </c>
      <c r="AV217" s="13" t="s">
        <v>89</v>
      </c>
      <c r="AW217" s="13" t="s">
        <v>35</v>
      </c>
      <c r="AX217" s="13" t="s">
        <v>79</v>
      </c>
      <c r="AY217" s="243" t="s">
        <v>124</v>
      </c>
    </row>
    <row r="218" s="14" customFormat="1">
      <c r="A218" s="14"/>
      <c r="B218" s="244"/>
      <c r="C218" s="245"/>
      <c r="D218" s="234" t="s">
        <v>133</v>
      </c>
      <c r="E218" s="246" t="s">
        <v>1</v>
      </c>
      <c r="F218" s="247" t="s">
        <v>134</v>
      </c>
      <c r="G218" s="245"/>
      <c r="H218" s="248">
        <v>733.70000000000005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133</v>
      </c>
      <c r="AU218" s="254" t="s">
        <v>89</v>
      </c>
      <c r="AV218" s="14" t="s">
        <v>135</v>
      </c>
      <c r="AW218" s="14" t="s">
        <v>35</v>
      </c>
      <c r="AX218" s="14" t="s">
        <v>87</v>
      </c>
      <c r="AY218" s="254" t="s">
        <v>124</v>
      </c>
    </row>
    <row r="219" s="2" customFormat="1" ht="16.5" customHeight="1">
      <c r="A219" s="37"/>
      <c r="B219" s="38"/>
      <c r="C219" s="218" t="s">
        <v>354</v>
      </c>
      <c r="D219" s="218" t="s">
        <v>127</v>
      </c>
      <c r="E219" s="219" t="s">
        <v>355</v>
      </c>
      <c r="F219" s="220" t="s">
        <v>356</v>
      </c>
      <c r="G219" s="221" t="s">
        <v>224</v>
      </c>
      <c r="H219" s="222">
        <v>110.075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44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135</v>
      </c>
      <c r="AT219" s="230" t="s">
        <v>127</v>
      </c>
      <c r="AU219" s="230" t="s">
        <v>89</v>
      </c>
      <c r="AY219" s="16" t="s">
        <v>124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87</v>
      </c>
      <c r="BK219" s="231">
        <f>ROUND(I219*H219,2)</f>
        <v>0</v>
      </c>
      <c r="BL219" s="16" t="s">
        <v>135</v>
      </c>
      <c r="BM219" s="230" t="s">
        <v>357</v>
      </c>
    </row>
    <row r="220" s="13" customFormat="1">
      <c r="A220" s="13"/>
      <c r="B220" s="232"/>
      <c r="C220" s="233"/>
      <c r="D220" s="234" t="s">
        <v>133</v>
      </c>
      <c r="E220" s="235" t="s">
        <v>1</v>
      </c>
      <c r="F220" s="236" t="s">
        <v>358</v>
      </c>
      <c r="G220" s="233"/>
      <c r="H220" s="237">
        <v>110.075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133</v>
      </c>
      <c r="AU220" s="243" t="s">
        <v>89</v>
      </c>
      <c r="AV220" s="13" t="s">
        <v>89</v>
      </c>
      <c r="AW220" s="13" t="s">
        <v>35</v>
      </c>
      <c r="AX220" s="13" t="s">
        <v>79</v>
      </c>
      <c r="AY220" s="243" t="s">
        <v>124</v>
      </c>
    </row>
    <row r="221" s="14" customFormat="1">
      <c r="A221" s="14"/>
      <c r="B221" s="244"/>
      <c r="C221" s="245"/>
      <c r="D221" s="234" t="s">
        <v>133</v>
      </c>
      <c r="E221" s="246" t="s">
        <v>1</v>
      </c>
      <c r="F221" s="247" t="s">
        <v>134</v>
      </c>
      <c r="G221" s="245"/>
      <c r="H221" s="248">
        <v>110.075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133</v>
      </c>
      <c r="AU221" s="254" t="s">
        <v>89</v>
      </c>
      <c r="AV221" s="14" t="s">
        <v>135</v>
      </c>
      <c r="AW221" s="14" t="s">
        <v>35</v>
      </c>
      <c r="AX221" s="14" t="s">
        <v>87</v>
      </c>
      <c r="AY221" s="254" t="s">
        <v>124</v>
      </c>
    </row>
    <row r="222" s="2" customFormat="1" ht="24.15" customHeight="1">
      <c r="A222" s="37"/>
      <c r="B222" s="38"/>
      <c r="C222" s="218" t="s">
        <v>359</v>
      </c>
      <c r="D222" s="218" t="s">
        <v>127</v>
      </c>
      <c r="E222" s="219" t="s">
        <v>360</v>
      </c>
      <c r="F222" s="220" t="s">
        <v>361</v>
      </c>
      <c r="G222" s="221" t="s">
        <v>264</v>
      </c>
      <c r="H222" s="222">
        <v>4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44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0.00029999999999999997</v>
      </c>
      <c r="T222" s="229">
        <f>S222*H222</f>
        <v>0.0011999999999999999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282</v>
      </c>
      <c r="AT222" s="230" t="s">
        <v>127</v>
      </c>
      <c r="AU222" s="230" t="s">
        <v>89</v>
      </c>
      <c r="AY222" s="16" t="s">
        <v>124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87</v>
      </c>
      <c r="BK222" s="231">
        <f>ROUND(I222*H222,2)</f>
        <v>0</v>
      </c>
      <c r="BL222" s="16" t="s">
        <v>282</v>
      </c>
      <c r="BM222" s="230" t="s">
        <v>362</v>
      </c>
    </row>
    <row r="223" s="13" customFormat="1">
      <c r="A223" s="13"/>
      <c r="B223" s="232"/>
      <c r="C223" s="233"/>
      <c r="D223" s="234" t="s">
        <v>133</v>
      </c>
      <c r="E223" s="235" t="s">
        <v>1</v>
      </c>
      <c r="F223" s="236" t="s">
        <v>363</v>
      </c>
      <c r="G223" s="233"/>
      <c r="H223" s="237">
        <v>4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133</v>
      </c>
      <c r="AU223" s="243" t="s">
        <v>89</v>
      </c>
      <c r="AV223" s="13" t="s">
        <v>89</v>
      </c>
      <c r="AW223" s="13" t="s">
        <v>35</v>
      </c>
      <c r="AX223" s="13" t="s">
        <v>79</v>
      </c>
      <c r="AY223" s="243" t="s">
        <v>124</v>
      </c>
    </row>
    <row r="224" s="14" customFormat="1">
      <c r="A224" s="14"/>
      <c r="B224" s="244"/>
      <c r="C224" s="245"/>
      <c r="D224" s="234" t="s">
        <v>133</v>
      </c>
      <c r="E224" s="246" t="s">
        <v>1</v>
      </c>
      <c r="F224" s="247" t="s">
        <v>134</v>
      </c>
      <c r="G224" s="245"/>
      <c r="H224" s="248">
        <v>4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133</v>
      </c>
      <c r="AU224" s="254" t="s">
        <v>89</v>
      </c>
      <c r="AV224" s="14" t="s">
        <v>135</v>
      </c>
      <c r="AW224" s="14" t="s">
        <v>35</v>
      </c>
      <c r="AX224" s="14" t="s">
        <v>87</v>
      </c>
      <c r="AY224" s="254" t="s">
        <v>124</v>
      </c>
    </row>
    <row r="225" s="2" customFormat="1" ht="16.5" customHeight="1">
      <c r="A225" s="37"/>
      <c r="B225" s="38"/>
      <c r="C225" s="218" t="s">
        <v>364</v>
      </c>
      <c r="D225" s="218" t="s">
        <v>127</v>
      </c>
      <c r="E225" s="219" t="s">
        <v>365</v>
      </c>
      <c r="F225" s="220" t="s">
        <v>366</v>
      </c>
      <c r="G225" s="221" t="s">
        <v>367</v>
      </c>
      <c r="H225" s="222">
        <v>300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44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0.0015</v>
      </c>
      <c r="T225" s="229">
        <f>S225*H225</f>
        <v>0.45000000000000001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282</v>
      </c>
      <c r="AT225" s="230" t="s">
        <v>127</v>
      </c>
      <c r="AU225" s="230" t="s">
        <v>89</v>
      </c>
      <c r="AY225" s="16" t="s">
        <v>124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87</v>
      </c>
      <c r="BK225" s="231">
        <f>ROUND(I225*H225,2)</f>
        <v>0</v>
      </c>
      <c r="BL225" s="16" t="s">
        <v>282</v>
      </c>
      <c r="BM225" s="230" t="s">
        <v>368</v>
      </c>
    </row>
    <row r="226" s="13" customFormat="1">
      <c r="A226" s="13"/>
      <c r="B226" s="232"/>
      <c r="C226" s="233"/>
      <c r="D226" s="234" t="s">
        <v>133</v>
      </c>
      <c r="E226" s="235" t="s">
        <v>1</v>
      </c>
      <c r="F226" s="236" t="s">
        <v>369</v>
      </c>
      <c r="G226" s="233"/>
      <c r="H226" s="237">
        <v>150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133</v>
      </c>
      <c r="AU226" s="243" t="s">
        <v>89</v>
      </c>
      <c r="AV226" s="13" t="s">
        <v>89</v>
      </c>
      <c r="AW226" s="13" t="s">
        <v>35</v>
      </c>
      <c r="AX226" s="13" t="s">
        <v>79</v>
      </c>
      <c r="AY226" s="243" t="s">
        <v>124</v>
      </c>
    </row>
    <row r="227" s="13" customFormat="1">
      <c r="A227" s="13"/>
      <c r="B227" s="232"/>
      <c r="C227" s="233"/>
      <c r="D227" s="234" t="s">
        <v>133</v>
      </c>
      <c r="E227" s="235" t="s">
        <v>1</v>
      </c>
      <c r="F227" s="236" t="s">
        <v>370</v>
      </c>
      <c r="G227" s="233"/>
      <c r="H227" s="237">
        <v>150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133</v>
      </c>
      <c r="AU227" s="243" t="s">
        <v>89</v>
      </c>
      <c r="AV227" s="13" t="s">
        <v>89</v>
      </c>
      <c r="AW227" s="13" t="s">
        <v>35</v>
      </c>
      <c r="AX227" s="13" t="s">
        <v>79</v>
      </c>
      <c r="AY227" s="243" t="s">
        <v>124</v>
      </c>
    </row>
    <row r="228" s="14" customFormat="1">
      <c r="A228" s="14"/>
      <c r="B228" s="244"/>
      <c r="C228" s="245"/>
      <c r="D228" s="234" t="s">
        <v>133</v>
      </c>
      <c r="E228" s="246" t="s">
        <v>1</v>
      </c>
      <c r="F228" s="247" t="s">
        <v>134</v>
      </c>
      <c r="G228" s="245"/>
      <c r="H228" s="248">
        <v>300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133</v>
      </c>
      <c r="AU228" s="254" t="s">
        <v>89</v>
      </c>
      <c r="AV228" s="14" t="s">
        <v>135</v>
      </c>
      <c r="AW228" s="14" t="s">
        <v>35</v>
      </c>
      <c r="AX228" s="14" t="s">
        <v>87</v>
      </c>
      <c r="AY228" s="254" t="s">
        <v>124</v>
      </c>
    </row>
    <row r="229" s="2" customFormat="1" ht="24.15" customHeight="1">
      <c r="A229" s="37"/>
      <c r="B229" s="38"/>
      <c r="C229" s="218" t="s">
        <v>371</v>
      </c>
      <c r="D229" s="218" t="s">
        <v>127</v>
      </c>
      <c r="E229" s="219" t="s">
        <v>372</v>
      </c>
      <c r="F229" s="220" t="s">
        <v>373</v>
      </c>
      <c r="G229" s="221" t="s">
        <v>224</v>
      </c>
      <c r="H229" s="222">
        <v>897.79899999999998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44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282</v>
      </c>
      <c r="AT229" s="230" t="s">
        <v>127</v>
      </c>
      <c r="AU229" s="230" t="s">
        <v>89</v>
      </c>
      <c r="AY229" s="16" t="s">
        <v>124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87</v>
      </c>
      <c r="BK229" s="231">
        <f>ROUND(I229*H229,2)</f>
        <v>0</v>
      </c>
      <c r="BL229" s="16" t="s">
        <v>282</v>
      </c>
      <c r="BM229" s="230" t="s">
        <v>374</v>
      </c>
    </row>
    <row r="230" s="13" customFormat="1">
      <c r="A230" s="13"/>
      <c r="B230" s="232"/>
      <c r="C230" s="233"/>
      <c r="D230" s="234" t="s">
        <v>133</v>
      </c>
      <c r="E230" s="235" t="s">
        <v>1</v>
      </c>
      <c r="F230" s="236" t="s">
        <v>375</v>
      </c>
      <c r="G230" s="233"/>
      <c r="H230" s="237">
        <v>895.524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133</v>
      </c>
      <c r="AU230" s="243" t="s">
        <v>89</v>
      </c>
      <c r="AV230" s="13" t="s">
        <v>89</v>
      </c>
      <c r="AW230" s="13" t="s">
        <v>35</v>
      </c>
      <c r="AX230" s="13" t="s">
        <v>79</v>
      </c>
      <c r="AY230" s="243" t="s">
        <v>124</v>
      </c>
    </row>
    <row r="231" s="13" customFormat="1">
      <c r="A231" s="13"/>
      <c r="B231" s="232"/>
      <c r="C231" s="233"/>
      <c r="D231" s="234" t="s">
        <v>133</v>
      </c>
      <c r="E231" s="235" t="s">
        <v>1</v>
      </c>
      <c r="F231" s="236" t="s">
        <v>376</v>
      </c>
      <c r="G231" s="233"/>
      <c r="H231" s="237">
        <v>2.2749999999999999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133</v>
      </c>
      <c r="AU231" s="243" t="s">
        <v>89</v>
      </c>
      <c r="AV231" s="13" t="s">
        <v>89</v>
      </c>
      <c r="AW231" s="13" t="s">
        <v>35</v>
      </c>
      <c r="AX231" s="13" t="s">
        <v>79</v>
      </c>
      <c r="AY231" s="243" t="s">
        <v>124</v>
      </c>
    </row>
    <row r="232" s="14" customFormat="1">
      <c r="A232" s="14"/>
      <c r="B232" s="244"/>
      <c r="C232" s="245"/>
      <c r="D232" s="234" t="s">
        <v>133</v>
      </c>
      <c r="E232" s="246" t="s">
        <v>1</v>
      </c>
      <c r="F232" s="247" t="s">
        <v>134</v>
      </c>
      <c r="G232" s="245"/>
      <c r="H232" s="248">
        <v>897.79899999999998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133</v>
      </c>
      <c r="AU232" s="254" t="s">
        <v>89</v>
      </c>
      <c r="AV232" s="14" t="s">
        <v>135</v>
      </c>
      <c r="AW232" s="14" t="s">
        <v>35</v>
      </c>
      <c r="AX232" s="14" t="s">
        <v>87</v>
      </c>
      <c r="AY232" s="254" t="s">
        <v>124</v>
      </c>
    </row>
    <row r="233" s="2" customFormat="1" ht="16.5" customHeight="1">
      <c r="A233" s="37"/>
      <c r="B233" s="38"/>
      <c r="C233" s="262" t="s">
        <v>377</v>
      </c>
      <c r="D233" s="262" t="s">
        <v>227</v>
      </c>
      <c r="E233" s="263" t="s">
        <v>378</v>
      </c>
      <c r="F233" s="264" t="s">
        <v>379</v>
      </c>
      <c r="G233" s="265" t="s">
        <v>300</v>
      </c>
      <c r="H233" s="266">
        <v>0.34499999999999997</v>
      </c>
      <c r="I233" s="267"/>
      <c r="J233" s="268">
        <f>ROUND(I233*H233,2)</f>
        <v>0</v>
      </c>
      <c r="K233" s="269"/>
      <c r="L233" s="270"/>
      <c r="M233" s="271" t="s">
        <v>1</v>
      </c>
      <c r="N233" s="272" t="s">
        <v>44</v>
      </c>
      <c r="O233" s="90"/>
      <c r="P233" s="228">
        <f>O233*H233</f>
        <v>0</v>
      </c>
      <c r="Q233" s="228">
        <v>1</v>
      </c>
      <c r="R233" s="228">
        <f>Q233*H233</f>
        <v>0.34499999999999997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377</v>
      </c>
      <c r="AT233" s="230" t="s">
        <v>227</v>
      </c>
      <c r="AU233" s="230" t="s">
        <v>89</v>
      </c>
      <c r="AY233" s="16" t="s">
        <v>124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87</v>
      </c>
      <c r="BK233" s="231">
        <f>ROUND(I233*H233,2)</f>
        <v>0</v>
      </c>
      <c r="BL233" s="16" t="s">
        <v>282</v>
      </c>
      <c r="BM233" s="230" t="s">
        <v>380</v>
      </c>
    </row>
    <row r="234" s="2" customFormat="1">
      <c r="A234" s="37"/>
      <c r="B234" s="38"/>
      <c r="C234" s="39"/>
      <c r="D234" s="234" t="s">
        <v>139</v>
      </c>
      <c r="E234" s="39"/>
      <c r="F234" s="255" t="s">
        <v>381</v>
      </c>
      <c r="G234" s="39"/>
      <c r="H234" s="39"/>
      <c r="I234" s="256"/>
      <c r="J234" s="39"/>
      <c r="K234" s="39"/>
      <c r="L234" s="43"/>
      <c r="M234" s="257"/>
      <c r="N234" s="258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139</v>
      </c>
      <c r="AU234" s="16" t="s">
        <v>89</v>
      </c>
    </row>
    <row r="235" s="13" customFormat="1">
      <c r="A235" s="13"/>
      <c r="B235" s="232"/>
      <c r="C235" s="233"/>
      <c r="D235" s="234" t="s">
        <v>133</v>
      </c>
      <c r="E235" s="235" t="s">
        <v>1</v>
      </c>
      <c r="F235" s="236" t="s">
        <v>382</v>
      </c>
      <c r="G235" s="233"/>
      <c r="H235" s="237">
        <v>0.314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133</v>
      </c>
      <c r="AU235" s="243" t="s">
        <v>89</v>
      </c>
      <c r="AV235" s="13" t="s">
        <v>89</v>
      </c>
      <c r="AW235" s="13" t="s">
        <v>35</v>
      </c>
      <c r="AX235" s="13" t="s">
        <v>79</v>
      </c>
      <c r="AY235" s="243" t="s">
        <v>124</v>
      </c>
    </row>
    <row r="236" s="14" customFormat="1">
      <c r="A236" s="14"/>
      <c r="B236" s="244"/>
      <c r="C236" s="245"/>
      <c r="D236" s="234" t="s">
        <v>133</v>
      </c>
      <c r="E236" s="246" t="s">
        <v>1</v>
      </c>
      <c r="F236" s="247" t="s">
        <v>134</v>
      </c>
      <c r="G236" s="245"/>
      <c r="H236" s="248">
        <v>0.314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133</v>
      </c>
      <c r="AU236" s="254" t="s">
        <v>89</v>
      </c>
      <c r="AV236" s="14" t="s">
        <v>135</v>
      </c>
      <c r="AW236" s="14" t="s">
        <v>35</v>
      </c>
      <c r="AX236" s="14" t="s">
        <v>87</v>
      </c>
      <c r="AY236" s="254" t="s">
        <v>124</v>
      </c>
    </row>
    <row r="237" s="13" customFormat="1">
      <c r="A237" s="13"/>
      <c r="B237" s="232"/>
      <c r="C237" s="233"/>
      <c r="D237" s="234" t="s">
        <v>133</v>
      </c>
      <c r="E237" s="233"/>
      <c r="F237" s="236" t="s">
        <v>383</v>
      </c>
      <c r="G237" s="233"/>
      <c r="H237" s="237">
        <v>0.34499999999999997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133</v>
      </c>
      <c r="AU237" s="243" t="s">
        <v>89</v>
      </c>
      <c r="AV237" s="13" t="s">
        <v>89</v>
      </c>
      <c r="AW237" s="13" t="s">
        <v>4</v>
      </c>
      <c r="AX237" s="13" t="s">
        <v>87</v>
      </c>
      <c r="AY237" s="243" t="s">
        <v>124</v>
      </c>
    </row>
    <row r="238" s="2" customFormat="1" ht="24.15" customHeight="1">
      <c r="A238" s="37"/>
      <c r="B238" s="38"/>
      <c r="C238" s="218" t="s">
        <v>384</v>
      </c>
      <c r="D238" s="218" t="s">
        <v>127</v>
      </c>
      <c r="E238" s="219" t="s">
        <v>385</v>
      </c>
      <c r="F238" s="220" t="s">
        <v>386</v>
      </c>
      <c r="G238" s="221" t="s">
        <v>224</v>
      </c>
      <c r="H238" s="222">
        <v>897.79899999999998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44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0.016500000000000001</v>
      </c>
      <c r="T238" s="229">
        <f>S238*H238</f>
        <v>14.8136835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282</v>
      </c>
      <c r="AT238" s="230" t="s">
        <v>127</v>
      </c>
      <c r="AU238" s="230" t="s">
        <v>89</v>
      </c>
      <c r="AY238" s="16" t="s">
        <v>124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87</v>
      </c>
      <c r="BK238" s="231">
        <f>ROUND(I238*H238,2)</f>
        <v>0</v>
      </c>
      <c r="BL238" s="16" t="s">
        <v>282</v>
      </c>
      <c r="BM238" s="230" t="s">
        <v>387</v>
      </c>
    </row>
    <row r="239" s="13" customFormat="1">
      <c r="A239" s="13"/>
      <c r="B239" s="232"/>
      <c r="C239" s="233"/>
      <c r="D239" s="234" t="s">
        <v>133</v>
      </c>
      <c r="E239" s="235" t="s">
        <v>1</v>
      </c>
      <c r="F239" s="236" t="s">
        <v>375</v>
      </c>
      <c r="G239" s="233"/>
      <c r="H239" s="237">
        <v>895.524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133</v>
      </c>
      <c r="AU239" s="243" t="s">
        <v>89</v>
      </c>
      <c r="AV239" s="13" t="s">
        <v>89</v>
      </c>
      <c r="AW239" s="13" t="s">
        <v>35</v>
      </c>
      <c r="AX239" s="13" t="s">
        <v>79</v>
      </c>
      <c r="AY239" s="243" t="s">
        <v>124</v>
      </c>
    </row>
    <row r="240" s="13" customFormat="1">
      <c r="A240" s="13"/>
      <c r="B240" s="232"/>
      <c r="C240" s="233"/>
      <c r="D240" s="234" t="s">
        <v>133</v>
      </c>
      <c r="E240" s="235" t="s">
        <v>1</v>
      </c>
      <c r="F240" s="236" t="s">
        <v>376</v>
      </c>
      <c r="G240" s="233"/>
      <c r="H240" s="237">
        <v>2.2749999999999999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133</v>
      </c>
      <c r="AU240" s="243" t="s">
        <v>89</v>
      </c>
      <c r="AV240" s="13" t="s">
        <v>89</v>
      </c>
      <c r="AW240" s="13" t="s">
        <v>35</v>
      </c>
      <c r="AX240" s="13" t="s">
        <v>79</v>
      </c>
      <c r="AY240" s="243" t="s">
        <v>124</v>
      </c>
    </row>
    <row r="241" s="14" customFormat="1">
      <c r="A241" s="14"/>
      <c r="B241" s="244"/>
      <c r="C241" s="245"/>
      <c r="D241" s="234" t="s">
        <v>133</v>
      </c>
      <c r="E241" s="246" t="s">
        <v>1</v>
      </c>
      <c r="F241" s="247" t="s">
        <v>134</v>
      </c>
      <c r="G241" s="245"/>
      <c r="H241" s="248">
        <v>897.79899999999998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133</v>
      </c>
      <c r="AU241" s="254" t="s">
        <v>89</v>
      </c>
      <c r="AV241" s="14" t="s">
        <v>135</v>
      </c>
      <c r="AW241" s="14" t="s">
        <v>35</v>
      </c>
      <c r="AX241" s="14" t="s">
        <v>87</v>
      </c>
      <c r="AY241" s="254" t="s">
        <v>124</v>
      </c>
    </row>
    <row r="242" s="2" customFormat="1" ht="24.15" customHeight="1">
      <c r="A242" s="37"/>
      <c r="B242" s="38"/>
      <c r="C242" s="218" t="s">
        <v>388</v>
      </c>
      <c r="D242" s="218" t="s">
        <v>127</v>
      </c>
      <c r="E242" s="219" t="s">
        <v>389</v>
      </c>
      <c r="F242" s="220" t="s">
        <v>390</v>
      </c>
      <c r="G242" s="221" t="s">
        <v>224</v>
      </c>
      <c r="H242" s="222">
        <v>897.79899999999998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44</v>
      </c>
      <c r="O242" s="90"/>
      <c r="P242" s="228">
        <f>O242*H242</f>
        <v>0</v>
      </c>
      <c r="Q242" s="228">
        <v>0.00088000000000000003</v>
      </c>
      <c r="R242" s="228">
        <f>Q242*H242</f>
        <v>0.79006312000000001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282</v>
      </c>
      <c r="AT242" s="230" t="s">
        <v>127</v>
      </c>
      <c r="AU242" s="230" t="s">
        <v>89</v>
      </c>
      <c r="AY242" s="16" t="s">
        <v>124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87</v>
      </c>
      <c r="BK242" s="231">
        <f>ROUND(I242*H242,2)</f>
        <v>0</v>
      </c>
      <c r="BL242" s="16" t="s">
        <v>282</v>
      </c>
      <c r="BM242" s="230" t="s">
        <v>391</v>
      </c>
    </row>
    <row r="243" s="13" customFormat="1">
      <c r="A243" s="13"/>
      <c r="B243" s="232"/>
      <c r="C243" s="233"/>
      <c r="D243" s="234" t="s">
        <v>133</v>
      </c>
      <c r="E243" s="235" t="s">
        <v>1</v>
      </c>
      <c r="F243" s="236" t="s">
        <v>375</v>
      </c>
      <c r="G243" s="233"/>
      <c r="H243" s="237">
        <v>895.524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133</v>
      </c>
      <c r="AU243" s="243" t="s">
        <v>89</v>
      </c>
      <c r="AV243" s="13" t="s">
        <v>89</v>
      </c>
      <c r="AW243" s="13" t="s">
        <v>35</v>
      </c>
      <c r="AX243" s="13" t="s">
        <v>79</v>
      </c>
      <c r="AY243" s="243" t="s">
        <v>124</v>
      </c>
    </row>
    <row r="244" s="13" customFormat="1">
      <c r="A244" s="13"/>
      <c r="B244" s="232"/>
      <c r="C244" s="233"/>
      <c r="D244" s="234" t="s">
        <v>133</v>
      </c>
      <c r="E244" s="235" t="s">
        <v>1</v>
      </c>
      <c r="F244" s="236" t="s">
        <v>376</v>
      </c>
      <c r="G244" s="233"/>
      <c r="H244" s="237">
        <v>2.2749999999999999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133</v>
      </c>
      <c r="AU244" s="243" t="s">
        <v>89</v>
      </c>
      <c r="AV244" s="13" t="s">
        <v>89</v>
      </c>
      <c r="AW244" s="13" t="s">
        <v>35</v>
      </c>
      <c r="AX244" s="13" t="s">
        <v>79</v>
      </c>
      <c r="AY244" s="243" t="s">
        <v>124</v>
      </c>
    </row>
    <row r="245" s="14" customFormat="1">
      <c r="A245" s="14"/>
      <c r="B245" s="244"/>
      <c r="C245" s="245"/>
      <c r="D245" s="234" t="s">
        <v>133</v>
      </c>
      <c r="E245" s="246" t="s">
        <v>1</v>
      </c>
      <c r="F245" s="247" t="s">
        <v>134</v>
      </c>
      <c r="G245" s="245"/>
      <c r="H245" s="248">
        <v>897.79899999999998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133</v>
      </c>
      <c r="AU245" s="254" t="s">
        <v>89</v>
      </c>
      <c r="AV245" s="14" t="s">
        <v>135</v>
      </c>
      <c r="AW245" s="14" t="s">
        <v>35</v>
      </c>
      <c r="AX245" s="14" t="s">
        <v>87</v>
      </c>
      <c r="AY245" s="254" t="s">
        <v>124</v>
      </c>
    </row>
    <row r="246" s="2" customFormat="1" ht="49.05" customHeight="1">
      <c r="A246" s="37"/>
      <c r="B246" s="38"/>
      <c r="C246" s="262" t="s">
        <v>392</v>
      </c>
      <c r="D246" s="262" t="s">
        <v>227</v>
      </c>
      <c r="E246" s="263" t="s">
        <v>393</v>
      </c>
      <c r="F246" s="264" t="s">
        <v>394</v>
      </c>
      <c r="G246" s="265" t="s">
        <v>224</v>
      </c>
      <c r="H246" s="266">
        <v>1167.1389999999999</v>
      </c>
      <c r="I246" s="267"/>
      <c r="J246" s="268">
        <f>ROUND(I246*H246,2)</f>
        <v>0</v>
      </c>
      <c r="K246" s="269"/>
      <c r="L246" s="270"/>
      <c r="M246" s="271" t="s">
        <v>1</v>
      </c>
      <c r="N246" s="272" t="s">
        <v>44</v>
      </c>
      <c r="O246" s="90"/>
      <c r="P246" s="228">
        <f>O246*H246</f>
        <v>0</v>
      </c>
      <c r="Q246" s="228">
        <v>0.0047000000000000002</v>
      </c>
      <c r="R246" s="228">
        <f>Q246*H246</f>
        <v>5.4855532999999994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377</v>
      </c>
      <c r="AT246" s="230" t="s">
        <v>227</v>
      </c>
      <c r="AU246" s="230" t="s">
        <v>89</v>
      </c>
      <c r="AY246" s="16" t="s">
        <v>124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87</v>
      </c>
      <c r="BK246" s="231">
        <f>ROUND(I246*H246,2)</f>
        <v>0</v>
      </c>
      <c r="BL246" s="16" t="s">
        <v>282</v>
      </c>
      <c r="BM246" s="230" t="s">
        <v>395</v>
      </c>
    </row>
    <row r="247" s="13" customFormat="1">
      <c r="A247" s="13"/>
      <c r="B247" s="232"/>
      <c r="C247" s="233"/>
      <c r="D247" s="234" t="s">
        <v>133</v>
      </c>
      <c r="E247" s="235" t="s">
        <v>1</v>
      </c>
      <c r="F247" s="236" t="s">
        <v>375</v>
      </c>
      <c r="G247" s="233"/>
      <c r="H247" s="237">
        <v>895.524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133</v>
      </c>
      <c r="AU247" s="243" t="s">
        <v>89</v>
      </c>
      <c r="AV247" s="13" t="s">
        <v>89</v>
      </c>
      <c r="AW247" s="13" t="s">
        <v>35</v>
      </c>
      <c r="AX247" s="13" t="s">
        <v>79</v>
      </c>
      <c r="AY247" s="243" t="s">
        <v>124</v>
      </c>
    </row>
    <row r="248" s="13" customFormat="1">
      <c r="A248" s="13"/>
      <c r="B248" s="232"/>
      <c r="C248" s="233"/>
      <c r="D248" s="234" t="s">
        <v>133</v>
      </c>
      <c r="E248" s="235" t="s">
        <v>1</v>
      </c>
      <c r="F248" s="236" t="s">
        <v>376</v>
      </c>
      <c r="G248" s="233"/>
      <c r="H248" s="237">
        <v>2.2749999999999999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133</v>
      </c>
      <c r="AU248" s="243" t="s">
        <v>89</v>
      </c>
      <c r="AV248" s="13" t="s">
        <v>89</v>
      </c>
      <c r="AW248" s="13" t="s">
        <v>35</v>
      </c>
      <c r="AX248" s="13" t="s">
        <v>79</v>
      </c>
      <c r="AY248" s="243" t="s">
        <v>124</v>
      </c>
    </row>
    <row r="249" s="14" customFormat="1">
      <c r="A249" s="14"/>
      <c r="B249" s="244"/>
      <c r="C249" s="245"/>
      <c r="D249" s="234" t="s">
        <v>133</v>
      </c>
      <c r="E249" s="246" t="s">
        <v>1</v>
      </c>
      <c r="F249" s="247" t="s">
        <v>134</v>
      </c>
      <c r="G249" s="245"/>
      <c r="H249" s="248">
        <v>897.79899999999998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133</v>
      </c>
      <c r="AU249" s="254" t="s">
        <v>89</v>
      </c>
      <c r="AV249" s="14" t="s">
        <v>135</v>
      </c>
      <c r="AW249" s="14" t="s">
        <v>35</v>
      </c>
      <c r="AX249" s="14" t="s">
        <v>87</v>
      </c>
      <c r="AY249" s="254" t="s">
        <v>124</v>
      </c>
    </row>
    <row r="250" s="13" customFormat="1">
      <c r="A250" s="13"/>
      <c r="B250" s="232"/>
      <c r="C250" s="233"/>
      <c r="D250" s="234" t="s">
        <v>133</v>
      </c>
      <c r="E250" s="233"/>
      <c r="F250" s="236" t="s">
        <v>396</v>
      </c>
      <c r="G250" s="233"/>
      <c r="H250" s="237">
        <v>1167.1389999999999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133</v>
      </c>
      <c r="AU250" s="243" t="s">
        <v>89</v>
      </c>
      <c r="AV250" s="13" t="s">
        <v>89</v>
      </c>
      <c r="AW250" s="13" t="s">
        <v>4</v>
      </c>
      <c r="AX250" s="13" t="s">
        <v>87</v>
      </c>
      <c r="AY250" s="243" t="s">
        <v>124</v>
      </c>
    </row>
    <row r="251" s="2" customFormat="1" ht="33" customHeight="1">
      <c r="A251" s="37"/>
      <c r="B251" s="38"/>
      <c r="C251" s="218" t="s">
        <v>397</v>
      </c>
      <c r="D251" s="218" t="s">
        <v>127</v>
      </c>
      <c r="E251" s="219" t="s">
        <v>398</v>
      </c>
      <c r="F251" s="220" t="s">
        <v>399</v>
      </c>
      <c r="G251" s="221" t="s">
        <v>264</v>
      </c>
      <c r="H251" s="222">
        <v>3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44</v>
      </c>
      <c r="O251" s="90"/>
      <c r="P251" s="228">
        <f>O251*H251</f>
        <v>0</v>
      </c>
      <c r="Q251" s="228">
        <v>0.014999999999999999</v>
      </c>
      <c r="R251" s="228">
        <f>Q251*H251</f>
        <v>0.044999999999999998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282</v>
      </c>
      <c r="AT251" s="230" t="s">
        <v>127</v>
      </c>
      <c r="AU251" s="230" t="s">
        <v>89</v>
      </c>
      <c r="AY251" s="16" t="s">
        <v>124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87</v>
      </c>
      <c r="BK251" s="231">
        <f>ROUND(I251*H251,2)</f>
        <v>0</v>
      </c>
      <c r="BL251" s="16" t="s">
        <v>282</v>
      </c>
      <c r="BM251" s="230" t="s">
        <v>400</v>
      </c>
    </row>
    <row r="252" s="13" customFormat="1">
      <c r="A252" s="13"/>
      <c r="B252" s="232"/>
      <c r="C252" s="233"/>
      <c r="D252" s="234" t="s">
        <v>133</v>
      </c>
      <c r="E252" s="235" t="s">
        <v>1</v>
      </c>
      <c r="F252" s="236" t="s">
        <v>401</v>
      </c>
      <c r="G252" s="233"/>
      <c r="H252" s="237">
        <v>1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133</v>
      </c>
      <c r="AU252" s="243" t="s">
        <v>89</v>
      </c>
      <c r="AV252" s="13" t="s">
        <v>89</v>
      </c>
      <c r="AW252" s="13" t="s">
        <v>35</v>
      </c>
      <c r="AX252" s="13" t="s">
        <v>79</v>
      </c>
      <c r="AY252" s="243" t="s">
        <v>124</v>
      </c>
    </row>
    <row r="253" s="13" customFormat="1">
      <c r="A253" s="13"/>
      <c r="B253" s="232"/>
      <c r="C253" s="233"/>
      <c r="D253" s="234" t="s">
        <v>133</v>
      </c>
      <c r="E253" s="235" t="s">
        <v>1</v>
      </c>
      <c r="F253" s="236" t="s">
        <v>402</v>
      </c>
      <c r="G253" s="233"/>
      <c r="H253" s="237">
        <v>2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133</v>
      </c>
      <c r="AU253" s="243" t="s">
        <v>89</v>
      </c>
      <c r="AV253" s="13" t="s">
        <v>89</v>
      </c>
      <c r="AW253" s="13" t="s">
        <v>35</v>
      </c>
      <c r="AX253" s="13" t="s">
        <v>79</v>
      </c>
      <c r="AY253" s="243" t="s">
        <v>124</v>
      </c>
    </row>
    <row r="254" s="14" customFormat="1">
      <c r="A254" s="14"/>
      <c r="B254" s="244"/>
      <c r="C254" s="245"/>
      <c r="D254" s="234" t="s">
        <v>133</v>
      </c>
      <c r="E254" s="246" t="s">
        <v>1</v>
      </c>
      <c r="F254" s="247" t="s">
        <v>134</v>
      </c>
      <c r="G254" s="245"/>
      <c r="H254" s="248">
        <v>3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133</v>
      </c>
      <c r="AU254" s="254" t="s">
        <v>89</v>
      </c>
      <c r="AV254" s="14" t="s">
        <v>135</v>
      </c>
      <c r="AW254" s="14" t="s">
        <v>35</v>
      </c>
      <c r="AX254" s="14" t="s">
        <v>87</v>
      </c>
      <c r="AY254" s="254" t="s">
        <v>124</v>
      </c>
    </row>
    <row r="255" s="2" customFormat="1" ht="24.15" customHeight="1">
      <c r="A255" s="37"/>
      <c r="B255" s="38"/>
      <c r="C255" s="262" t="s">
        <v>403</v>
      </c>
      <c r="D255" s="262" t="s">
        <v>227</v>
      </c>
      <c r="E255" s="263" t="s">
        <v>404</v>
      </c>
      <c r="F255" s="264" t="s">
        <v>405</v>
      </c>
      <c r="G255" s="265" t="s">
        <v>264</v>
      </c>
      <c r="H255" s="266">
        <v>3</v>
      </c>
      <c r="I255" s="267"/>
      <c r="J255" s="268">
        <f>ROUND(I255*H255,2)</f>
        <v>0</v>
      </c>
      <c r="K255" s="269"/>
      <c r="L255" s="270"/>
      <c r="M255" s="271" t="s">
        <v>1</v>
      </c>
      <c r="N255" s="272" t="s">
        <v>44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377</v>
      </c>
      <c r="AT255" s="230" t="s">
        <v>227</v>
      </c>
      <c r="AU255" s="230" t="s">
        <v>89</v>
      </c>
      <c r="AY255" s="16" t="s">
        <v>124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87</v>
      </c>
      <c r="BK255" s="231">
        <f>ROUND(I255*H255,2)</f>
        <v>0</v>
      </c>
      <c r="BL255" s="16" t="s">
        <v>282</v>
      </c>
      <c r="BM255" s="230" t="s">
        <v>406</v>
      </c>
    </row>
    <row r="256" s="13" customFormat="1">
      <c r="A256" s="13"/>
      <c r="B256" s="232"/>
      <c r="C256" s="233"/>
      <c r="D256" s="234" t="s">
        <v>133</v>
      </c>
      <c r="E256" s="235" t="s">
        <v>1</v>
      </c>
      <c r="F256" s="236" t="s">
        <v>401</v>
      </c>
      <c r="G256" s="233"/>
      <c r="H256" s="237">
        <v>1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133</v>
      </c>
      <c r="AU256" s="243" t="s">
        <v>89</v>
      </c>
      <c r="AV256" s="13" t="s">
        <v>89</v>
      </c>
      <c r="AW256" s="13" t="s">
        <v>35</v>
      </c>
      <c r="AX256" s="13" t="s">
        <v>79</v>
      </c>
      <c r="AY256" s="243" t="s">
        <v>124</v>
      </c>
    </row>
    <row r="257" s="13" customFormat="1">
      <c r="A257" s="13"/>
      <c r="B257" s="232"/>
      <c r="C257" s="233"/>
      <c r="D257" s="234" t="s">
        <v>133</v>
      </c>
      <c r="E257" s="235" t="s">
        <v>1</v>
      </c>
      <c r="F257" s="236" t="s">
        <v>402</v>
      </c>
      <c r="G257" s="233"/>
      <c r="H257" s="237">
        <v>2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133</v>
      </c>
      <c r="AU257" s="243" t="s">
        <v>89</v>
      </c>
      <c r="AV257" s="13" t="s">
        <v>89</v>
      </c>
      <c r="AW257" s="13" t="s">
        <v>35</v>
      </c>
      <c r="AX257" s="13" t="s">
        <v>79</v>
      </c>
      <c r="AY257" s="243" t="s">
        <v>124</v>
      </c>
    </row>
    <row r="258" s="14" customFormat="1">
      <c r="A258" s="14"/>
      <c r="B258" s="244"/>
      <c r="C258" s="245"/>
      <c r="D258" s="234" t="s">
        <v>133</v>
      </c>
      <c r="E258" s="246" t="s">
        <v>1</v>
      </c>
      <c r="F258" s="247" t="s">
        <v>134</v>
      </c>
      <c r="G258" s="245"/>
      <c r="H258" s="248">
        <v>3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133</v>
      </c>
      <c r="AU258" s="254" t="s">
        <v>89</v>
      </c>
      <c r="AV258" s="14" t="s">
        <v>135</v>
      </c>
      <c r="AW258" s="14" t="s">
        <v>35</v>
      </c>
      <c r="AX258" s="14" t="s">
        <v>87</v>
      </c>
      <c r="AY258" s="254" t="s">
        <v>124</v>
      </c>
    </row>
    <row r="259" s="2" customFormat="1" ht="37.8" customHeight="1">
      <c r="A259" s="37"/>
      <c r="B259" s="38"/>
      <c r="C259" s="218" t="s">
        <v>407</v>
      </c>
      <c r="D259" s="218" t="s">
        <v>127</v>
      </c>
      <c r="E259" s="219" t="s">
        <v>408</v>
      </c>
      <c r="F259" s="220" t="s">
        <v>409</v>
      </c>
      <c r="G259" s="221" t="s">
        <v>367</v>
      </c>
      <c r="H259" s="222">
        <v>146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44</v>
      </c>
      <c r="O259" s="90"/>
      <c r="P259" s="228">
        <f>O259*H259</f>
        <v>0</v>
      </c>
      <c r="Q259" s="228">
        <v>0.00115</v>
      </c>
      <c r="R259" s="228">
        <f>Q259*H259</f>
        <v>0.16789999999999999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282</v>
      </c>
      <c r="AT259" s="230" t="s">
        <v>127</v>
      </c>
      <c r="AU259" s="230" t="s">
        <v>89</v>
      </c>
      <c r="AY259" s="16" t="s">
        <v>124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87</v>
      </c>
      <c r="BK259" s="231">
        <f>ROUND(I259*H259,2)</f>
        <v>0</v>
      </c>
      <c r="BL259" s="16" t="s">
        <v>282</v>
      </c>
      <c r="BM259" s="230" t="s">
        <v>410</v>
      </c>
    </row>
    <row r="260" s="13" customFormat="1">
      <c r="A260" s="13"/>
      <c r="B260" s="232"/>
      <c r="C260" s="233"/>
      <c r="D260" s="234" t="s">
        <v>133</v>
      </c>
      <c r="E260" s="235" t="s">
        <v>1</v>
      </c>
      <c r="F260" s="236" t="s">
        <v>411</v>
      </c>
      <c r="G260" s="233"/>
      <c r="H260" s="237">
        <v>146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133</v>
      </c>
      <c r="AU260" s="243" t="s">
        <v>89</v>
      </c>
      <c r="AV260" s="13" t="s">
        <v>89</v>
      </c>
      <c r="AW260" s="13" t="s">
        <v>35</v>
      </c>
      <c r="AX260" s="13" t="s">
        <v>79</v>
      </c>
      <c r="AY260" s="243" t="s">
        <v>124</v>
      </c>
    </row>
    <row r="261" s="14" customFormat="1">
      <c r="A261" s="14"/>
      <c r="B261" s="244"/>
      <c r="C261" s="245"/>
      <c r="D261" s="234" t="s">
        <v>133</v>
      </c>
      <c r="E261" s="246" t="s">
        <v>1</v>
      </c>
      <c r="F261" s="247" t="s">
        <v>134</v>
      </c>
      <c r="G261" s="245"/>
      <c r="H261" s="248">
        <v>146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133</v>
      </c>
      <c r="AU261" s="254" t="s">
        <v>89</v>
      </c>
      <c r="AV261" s="14" t="s">
        <v>135</v>
      </c>
      <c r="AW261" s="14" t="s">
        <v>35</v>
      </c>
      <c r="AX261" s="14" t="s">
        <v>87</v>
      </c>
      <c r="AY261" s="254" t="s">
        <v>124</v>
      </c>
    </row>
    <row r="262" s="2" customFormat="1" ht="37.8" customHeight="1">
      <c r="A262" s="37"/>
      <c r="B262" s="38"/>
      <c r="C262" s="218" t="s">
        <v>412</v>
      </c>
      <c r="D262" s="218" t="s">
        <v>127</v>
      </c>
      <c r="E262" s="219" t="s">
        <v>413</v>
      </c>
      <c r="F262" s="220" t="s">
        <v>414</v>
      </c>
      <c r="G262" s="221" t="s">
        <v>367</v>
      </c>
      <c r="H262" s="222">
        <v>142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44</v>
      </c>
      <c r="O262" s="90"/>
      <c r="P262" s="228">
        <f>O262*H262</f>
        <v>0</v>
      </c>
      <c r="Q262" s="228">
        <v>0.00063000000000000003</v>
      </c>
      <c r="R262" s="228">
        <f>Q262*H262</f>
        <v>0.089459999999999998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282</v>
      </c>
      <c r="AT262" s="230" t="s">
        <v>127</v>
      </c>
      <c r="AU262" s="230" t="s">
        <v>89</v>
      </c>
      <c r="AY262" s="16" t="s">
        <v>124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87</v>
      </c>
      <c r="BK262" s="231">
        <f>ROUND(I262*H262,2)</f>
        <v>0</v>
      </c>
      <c r="BL262" s="16" t="s">
        <v>282</v>
      </c>
      <c r="BM262" s="230" t="s">
        <v>415</v>
      </c>
    </row>
    <row r="263" s="13" customFormat="1">
      <c r="A263" s="13"/>
      <c r="B263" s="232"/>
      <c r="C263" s="233"/>
      <c r="D263" s="234" t="s">
        <v>133</v>
      </c>
      <c r="E263" s="235" t="s">
        <v>1</v>
      </c>
      <c r="F263" s="236" t="s">
        <v>416</v>
      </c>
      <c r="G263" s="233"/>
      <c r="H263" s="237">
        <v>142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133</v>
      </c>
      <c r="AU263" s="243" t="s">
        <v>89</v>
      </c>
      <c r="AV263" s="13" t="s">
        <v>89</v>
      </c>
      <c r="AW263" s="13" t="s">
        <v>35</v>
      </c>
      <c r="AX263" s="13" t="s">
        <v>79</v>
      </c>
      <c r="AY263" s="243" t="s">
        <v>124</v>
      </c>
    </row>
    <row r="264" s="14" customFormat="1">
      <c r="A264" s="14"/>
      <c r="B264" s="244"/>
      <c r="C264" s="245"/>
      <c r="D264" s="234" t="s">
        <v>133</v>
      </c>
      <c r="E264" s="246" t="s">
        <v>1</v>
      </c>
      <c r="F264" s="247" t="s">
        <v>134</v>
      </c>
      <c r="G264" s="245"/>
      <c r="H264" s="248">
        <v>142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133</v>
      </c>
      <c r="AU264" s="254" t="s">
        <v>89</v>
      </c>
      <c r="AV264" s="14" t="s">
        <v>135</v>
      </c>
      <c r="AW264" s="14" t="s">
        <v>35</v>
      </c>
      <c r="AX264" s="14" t="s">
        <v>87</v>
      </c>
      <c r="AY264" s="254" t="s">
        <v>124</v>
      </c>
    </row>
    <row r="265" s="2" customFormat="1" ht="33" customHeight="1">
      <c r="A265" s="37"/>
      <c r="B265" s="38"/>
      <c r="C265" s="218" t="s">
        <v>417</v>
      </c>
      <c r="D265" s="218" t="s">
        <v>127</v>
      </c>
      <c r="E265" s="219" t="s">
        <v>418</v>
      </c>
      <c r="F265" s="220" t="s">
        <v>419</v>
      </c>
      <c r="G265" s="221" t="s">
        <v>224</v>
      </c>
      <c r="H265" s="222">
        <v>56.43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44</v>
      </c>
      <c r="O265" s="90"/>
      <c r="P265" s="228">
        <f>O265*H265</f>
        <v>0</v>
      </c>
      <c r="Q265" s="228">
        <v>0.01087</v>
      </c>
      <c r="R265" s="228">
        <f>Q265*H265</f>
        <v>0.61339409999999994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135</v>
      </c>
      <c r="AT265" s="230" t="s">
        <v>127</v>
      </c>
      <c r="AU265" s="230" t="s">
        <v>89</v>
      </c>
      <c r="AY265" s="16" t="s">
        <v>124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87</v>
      </c>
      <c r="BK265" s="231">
        <f>ROUND(I265*H265,2)</f>
        <v>0</v>
      </c>
      <c r="BL265" s="16" t="s">
        <v>135</v>
      </c>
      <c r="BM265" s="230" t="s">
        <v>420</v>
      </c>
    </row>
    <row r="266" s="2" customFormat="1">
      <c r="A266" s="37"/>
      <c r="B266" s="38"/>
      <c r="C266" s="39"/>
      <c r="D266" s="234" t="s">
        <v>139</v>
      </c>
      <c r="E266" s="39"/>
      <c r="F266" s="255" t="s">
        <v>421</v>
      </c>
      <c r="G266" s="39"/>
      <c r="H266" s="39"/>
      <c r="I266" s="256"/>
      <c r="J266" s="39"/>
      <c r="K266" s="39"/>
      <c r="L266" s="43"/>
      <c r="M266" s="257"/>
      <c r="N266" s="258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139</v>
      </c>
      <c r="AU266" s="16" t="s">
        <v>89</v>
      </c>
    </row>
    <row r="267" s="13" customFormat="1">
      <c r="A267" s="13"/>
      <c r="B267" s="232"/>
      <c r="C267" s="233"/>
      <c r="D267" s="234" t="s">
        <v>133</v>
      </c>
      <c r="E267" s="235" t="s">
        <v>1</v>
      </c>
      <c r="F267" s="236" t="s">
        <v>422</v>
      </c>
      <c r="G267" s="233"/>
      <c r="H267" s="237">
        <v>56.43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133</v>
      </c>
      <c r="AU267" s="243" t="s">
        <v>89</v>
      </c>
      <c r="AV267" s="13" t="s">
        <v>89</v>
      </c>
      <c r="AW267" s="13" t="s">
        <v>35</v>
      </c>
      <c r="AX267" s="13" t="s">
        <v>79</v>
      </c>
      <c r="AY267" s="243" t="s">
        <v>124</v>
      </c>
    </row>
    <row r="268" s="14" customFormat="1">
      <c r="A268" s="14"/>
      <c r="B268" s="244"/>
      <c r="C268" s="245"/>
      <c r="D268" s="234" t="s">
        <v>133</v>
      </c>
      <c r="E268" s="246" t="s">
        <v>1</v>
      </c>
      <c r="F268" s="247" t="s">
        <v>134</v>
      </c>
      <c r="G268" s="245"/>
      <c r="H268" s="248">
        <v>56.43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133</v>
      </c>
      <c r="AU268" s="254" t="s">
        <v>89</v>
      </c>
      <c r="AV268" s="14" t="s">
        <v>135</v>
      </c>
      <c r="AW268" s="14" t="s">
        <v>35</v>
      </c>
      <c r="AX268" s="14" t="s">
        <v>87</v>
      </c>
      <c r="AY268" s="254" t="s">
        <v>124</v>
      </c>
    </row>
    <row r="269" s="2" customFormat="1" ht="33" customHeight="1">
      <c r="A269" s="37"/>
      <c r="B269" s="38"/>
      <c r="C269" s="218" t="s">
        <v>423</v>
      </c>
      <c r="D269" s="218" t="s">
        <v>127</v>
      </c>
      <c r="E269" s="219" t="s">
        <v>424</v>
      </c>
      <c r="F269" s="220" t="s">
        <v>425</v>
      </c>
      <c r="G269" s="221" t="s">
        <v>224</v>
      </c>
      <c r="H269" s="222">
        <v>921.18499999999995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44</v>
      </c>
      <c r="O269" s="90"/>
      <c r="P269" s="228">
        <f>O269*H269</f>
        <v>0</v>
      </c>
      <c r="Q269" s="228">
        <v>0.00022000000000000001</v>
      </c>
      <c r="R269" s="228">
        <f>Q269*H269</f>
        <v>0.2026607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282</v>
      </c>
      <c r="AT269" s="230" t="s">
        <v>127</v>
      </c>
      <c r="AU269" s="230" t="s">
        <v>89</v>
      </c>
      <c r="AY269" s="16" t="s">
        <v>124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87</v>
      </c>
      <c r="BK269" s="231">
        <f>ROUND(I269*H269,2)</f>
        <v>0</v>
      </c>
      <c r="BL269" s="16" t="s">
        <v>282</v>
      </c>
      <c r="BM269" s="230" t="s">
        <v>426</v>
      </c>
    </row>
    <row r="270" s="13" customFormat="1">
      <c r="A270" s="13"/>
      <c r="B270" s="232"/>
      <c r="C270" s="233"/>
      <c r="D270" s="234" t="s">
        <v>133</v>
      </c>
      <c r="E270" s="235" t="s">
        <v>1</v>
      </c>
      <c r="F270" s="236" t="s">
        <v>284</v>
      </c>
      <c r="G270" s="233"/>
      <c r="H270" s="237">
        <v>856.10000000000002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133</v>
      </c>
      <c r="AU270" s="243" t="s">
        <v>89</v>
      </c>
      <c r="AV270" s="13" t="s">
        <v>89</v>
      </c>
      <c r="AW270" s="13" t="s">
        <v>35</v>
      </c>
      <c r="AX270" s="13" t="s">
        <v>79</v>
      </c>
      <c r="AY270" s="243" t="s">
        <v>124</v>
      </c>
    </row>
    <row r="271" s="13" customFormat="1">
      <c r="A271" s="13"/>
      <c r="B271" s="232"/>
      <c r="C271" s="233"/>
      <c r="D271" s="234" t="s">
        <v>133</v>
      </c>
      <c r="E271" s="235" t="s">
        <v>1</v>
      </c>
      <c r="F271" s="236" t="s">
        <v>285</v>
      </c>
      <c r="G271" s="233"/>
      <c r="H271" s="237">
        <v>3.4350000000000001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133</v>
      </c>
      <c r="AU271" s="243" t="s">
        <v>89</v>
      </c>
      <c r="AV271" s="13" t="s">
        <v>89</v>
      </c>
      <c r="AW271" s="13" t="s">
        <v>35</v>
      </c>
      <c r="AX271" s="13" t="s">
        <v>79</v>
      </c>
      <c r="AY271" s="243" t="s">
        <v>124</v>
      </c>
    </row>
    <row r="272" s="13" customFormat="1">
      <c r="A272" s="13"/>
      <c r="B272" s="232"/>
      <c r="C272" s="233"/>
      <c r="D272" s="234" t="s">
        <v>133</v>
      </c>
      <c r="E272" s="235" t="s">
        <v>1</v>
      </c>
      <c r="F272" s="236" t="s">
        <v>286</v>
      </c>
      <c r="G272" s="233"/>
      <c r="H272" s="237">
        <v>59.399999999999999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133</v>
      </c>
      <c r="AU272" s="243" t="s">
        <v>89</v>
      </c>
      <c r="AV272" s="13" t="s">
        <v>89</v>
      </c>
      <c r="AW272" s="13" t="s">
        <v>35</v>
      </c>
      <c r="AX272" s="13" t="s">
        <v>79</v>
      </c>
      <c r="AY272" s="243" t="s">
        <v>124</v>
      </c>
    </row>
    <row r="273" s="13" customFormat="1">
      <c r="A273" s="13"/>
      <c r="B273" s="232"/>
      <c r="C273" s="233"/>
      <c r="D273" s="234" t="s">
        <v>133</v>
      </c>
      <c r="E273" s="235" t="s">
        <v>1</v>
      </c>
      <c r="F273" s="236" t="s">
        <v>287</v>
      </c>
      <c r="G273" s="233"/>
      <c r="H273" s="237">
        <v>2.25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133</v>
      </c>
      <c r="AU273" s="243" t="s">
        <v>89</v>
      </c>
      <c r="AV273" s="13" t="s">
        <v>89</v>
      </c>
      <c r="AW273" s="13" t="s">
        <v>35</v>
      </c>
      <c r="AX273" s="13" t="s">
        <v>79</v>
      </c>
      <c r="AY273" s="243" t="s">
        <v>124</v>
      </c>
    </row>
    <row r="274" s="14" customFormat="1">
      <c r="A274" s="14"/>
      <c r="B274" s="244"/>
      <c r="C274" s="245"/>
      <c r="D274" s="234" t="s">
        <v>133</v>
      </c>
      <c r="E274" s="246" t="s">
        <v>1</v>
      </c>
      <c r="F274" s="247" t="s">
        <v>134</v>
      </c>
      <c r="G274" s="245"/>
      <c r="H274" s="248">
        <v>921.18499999999995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133</v>
      </c>
      <c r="AU274" s="254" t="s">
        <v>89</v>
      </c>
      <c r="AV274" s="14" t="s">
        <v>135</v>
      </c>
      <c r="AW274" s="14" t="s">
        <v>35</v>
      </c>
      <c r="AX274" s="14" t="s">
        <v>87</v>
      </c>
      <c r="AY274" s="254" t="s">
        <v>124</v>
      </c>
    </row>
    <row r="275" s="2" customFormat="1" ht="37.8" customHeight="1">
      <c r="A275" s="37"/>
      <c r="B275" s="38"/>
      <c r="C275" s="262" t="s">
        <v>427</v>
      </c>
      <c r="D275" s="262" t="s">
        <v>227</v>
      </c>
      <c r="E275" s="263" t="s">
        <v>428</v>
      </c>
      <c r="F275" s="264" t="s">
        <v>429</v>
      </c>
      <c r="G275" s="265" t="s">
        <v>224</v>
      </c>
      <c r="H275" s="266">
        <v>1112.9300000000001</v>
      </c>
      <c r="I275" s="267"/>
      <c r="J275" s="268">
        <f>ROUND(I275*H275,2)</f>
        <v>0</v>
      </c>
      <c r="K275" s="269"/>
      <c r="L275" s="270"/>
      <c r="M275" s="271" t="s">
        <v>1</v>
      </c>
      <c r="N275" s="272" t="s">
        <v>44</v>
      </c>
      <c r="O275" s="90"/>
      <c r="P275" s="228">
        <f>O275*H275</f>
        <v>0</v>
      </c>
      <c r="Q275" s="228">
        <v>0.0015299999999999999</v>
      </c>
      <c r="R275" s="228">
        <f>Q275*H275</f>
        <v>1.7027828999999999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377</v>
      </c>
      <c r="AT275" s="230" t="s">
        <v>227</v>
      </c>
      <c r="AU275" s="230" t="s">
        <v>89</v>
      </c>
      <c r="AY275" s="16" t="s">
        <v>124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87</v>
      </c>
      <c r="BK275" s="231">
        <f>ROUND(I275*H275,2)</f>
        <v>0</v>
      </c>
      <c r="BL275" s="16" t="s">
        <v>282</v>
      </c>
      <c r="BM275" s="230" t="s">
        <v>430</v>
      </c>
    </row>
    <row r="276" s="13" customFormat="1">
      <c r="A276" s="13"/>
      <c r="B276" s="232"/>
      <c r="C276" s="233"/>
      <c r="D276" s="234" t="s">
        <v>133</v>
      </c>
      <c r="E276" s="235" t="s">
        <v>1</v>
      </c>
      <c r="F276" s="236" t="s">
        <v>284</v>
      </c>
      <c r="G276" s="233"/>
      <c r="H276" s="237">
        <v>856.10000000000002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133</v>
      </c>
      <c r="AU276" s="243" t="s">
        <v>89</v>
      </c>
      <c r="AV276" s="13" t="s">
        <v>89</v>
      </c>
      <c r="AW276" s="13" t="s">
        <v>35</v>
      </c>
      <c r="AX276" s="13" t="s">
        <v>79</v>
      </c>
      <c r="AY276" s="243" t="s">
        <v>124</v>
      </c>
    </row>
    <row r="277" s="14" customFormat="1">
      <c r="A277" s="14"/>
      <c r="B277" s="244"/>
      <c r="C277" s="245"/>
      <c r="D277" s="234" t="s">
        <v>133</v>
      </c>
      <c r="E277" s="246" t="s">
        <v>1</v>
      </c>
      <c r="F277" s="247" t="s">
        <v>134</v>
      </c>
      <c r="G277" s="245"/>
      <c r="H277" s="248">
        <v>856.10000000000002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133</v>
      </c>
      <c r="AU277" s="254" t="s">
        <v>89</v>
      </c>
      <c r="AV277" s="14" t="s">
        <v>135</v>
      </c>
      <c r="AW277" s="14" t="s">
        <v>35</v>
      </c>
      <c r="AX277" s="14" t="s">
        <v>87</v>
      </c>
      <c r="AY277" s="254" t="s">
        <v>124</v>
      </c>
    </row>
    <row r="278" s="13" customFormat="1">
      <c r="A278" s="13"/>
      <c r="B278" s="232"/>
      <c r="C278" s="233"/>
      <c r="D278" s="234" t="s">
        <v>133</v>
      </c>
      <c r="E278" s="233"/>
      <c r="F278" s="236" t="s">
        <v>431</v>
      </c>
      <c r="G278" s="233"/>
      <c r="H278" s="237">
        <v>1112.9300000000001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133</v>
      </c>
      <c r="AU278" s="243" t="s">
        <v>89</v>
      </c>
      <c r="AV278" s="13" t="s">
        <v>89</v>
      </c>
      <c r="AW278" s="13" t="s">
        <v>4</v>
      </c>
      <c r="AX278" s="13" t="s">
        <v>87</v>
      </c>
      <c r="AY278" s="243" t="s">
        <v>124</v>
      </c>
    </row>
    <row r="279" s="2" customFormat="1" ht="24.15" customHeight="1">
      <c r="A279" s="37"/>
      <c r="B279" s="38"/>
      <c r="C279" s="262" t="s">
        <v>432</v>
      </c>
      <c r="D279" s="262" t="s">
        <v>227</v>
      </c>
      <c r="E279" s="263" t="s">
        <v>433</v>
      </c>
      <c r="F279" s="264" t="s">
        <v>434</v>
      </c>
      <c r="G279" s="265" t="s">
        <v>224</v>
      </c>
      <c r="H279" s="266">
        <v>84.611000000000004</v>
      </c>
      <c r="I279" s="267"/>
      <c r="J279" s="268">
        <f>ROUND(I279*H279,2)</f>
        <v>0</v>
      </c>
      <c r="K279" s="269"/>
      <c r="L279" s="270"/>
      <c r="M279" s="271" t="s">
        <v>1</v>
      </c>
      <c r="N279" s="272" t="s">
        <v>44</v>
      </c>
      <c r="O279" s="90"/>
      <c r="P279" s="228">
        <f>O279*H279</f>
        <v>0</v>
      </c>
      <c r="Q279" s="228">
        <v>0.00149</v>
      </c>
      <c r="R279" s="228">
        <f>Q279*H279</f>
        <v>0.12607039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377</v>
      </c>
      <c r="AT279" s="230" t="s">
        <v>227</v>
      </c>
      <c r="AU279" s="230" t="s">
        <v>89</v>
      </c>
      <c r="AY279" s="16" t="s">
        <v>124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87</v>
      </c>
      <c r="BK279" s="231">
        <f>ROUND(I279*H279,2)</f>
        <v>0</v>
      </c>
      <c r="BL279" s="16" t="s">
        <v>282</v>
      </c>
      <c r="BM279" s="230" t="s">
        <v>435</v>
      </c>
    </row>
    <row r="280" s="13" customFormat="1">
      <c r="A280" s="13"/>
      <c r="B280" s="232"/>
      <c r="C280" s="233"/>
      <c r="D280" s="234" t="s">
        <v>133</v>
      </c>
      <c r="E280" s="235" t="s">
        <v>1</v>
      </c>
      <c r="F280" s="236" t="s">
        <v>285</v>
      </c>
      <c r="G280" s="233"/>
      <c r="H280" s="237">
        <v>3.4350000000000001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133</v>
      </c>
      <c r="AU280" s="243" t="s">
        <v>89</v>
      </c>
      <c r="AV280" s="13" t="s">
        <v>89</v>
      </c>
      <c r="AW280" s="13" t="s">
        <v>35</v>
      </c>
      <c r="AX280" s="13" t="s">
        <v>79</v>
      </c>
      <c r="AY280" s="243" t="s">
        <v>124</v>
      </c>
    </row>
    <row r="281" s="13" customFormat="1">
      <c r="A281" s="13"/>
      <c r="B281" s="232"/>
      <c r="C281" s="233"/>
      <c r="D281" s="234" t="s">
        <v>133</v>
      </c>
      <c r="E281" s="235" t="s">
        <v>1</v>
      </c>
      <c r="F281" s="236" t="s">
        <v>286</v>
      </c>
      <c r="G281" s="233"/>
      <c r="H281" s="237">
        <v>59.399999999999999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133</v>
      </c>
      <c r="AU281" s="243" t="s">
        <v>89</v>
      </c>
      <c r="AV281" s="13" t="s">
        <v>89</v>
      </c>
      <c r="AW281" s="13" t="s">
        <v>35</v>
      </c>
      <c r="AX281" s="13" t="s">
        <v>79</v>
      </c>
      <c r="AY281" s="243" t="s">
        <v>124</v>
      </c>
    </row>
    <row r="282" s="13" customFormat="1">
      <c r="A282" s="13"/>
      <c r="B282" s="232"/>
      <c r="C282" s="233"/>
      <c r="D282" s="234" t="s">
        <v>133</v>
      </c>
      <c r="E282" s="235" t="s">
        <v>1</v>
      </c>
      <c r="F282" s="236" t="s">
        <v>287</v>
      </c>
      <c r="G282" s="233"/>
      <c r="H282" s="237">
        <v>2.25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133</v>
      </c>
      <c r="AU282" s="243" t="s">
        <v>89</v>
      </c>
      <c r="AV282" s="13" t="s">
        <v>89</v>
      </c>
      <c r="AW282" s="13" t="s">
        <v>35</v>
      </c>
      <c r="AX282" s="13" t="s">
        <v>79</v>
      </c>
      <c r="AY282" s="243" t="s">
        <v>124</v>
      </c>
    </row>
    <row r="283" s="14" customFormat="1">
      <c r="A283" s="14"/>
      <c r="B283" s="244"/>
      <c r="C283" s="245"/>
      <c r="D283" s="234" t="s">
        <v>133</v>
      </c>
      <c r="E283" s="246" t="s">
        <v>1</v>
      </c>
      <c r="F283" s="247" t="s">
        <v>134</v>
      </c>
      <c r="G283" s="245"/>
      <c r="H283" s="248">
        <v>65.084999999999994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133</v>
      </c>
      <c r="AU283" s="254" t="s">
        <v>89</v>
      </c>
      <c r="AV283" s="14" t="s">
        <v>135</v>
      </c>
      <c r="AW283" s="14" t="s">
        <v>35</v>
      </c>
      <c r="AX283" s="14" t="s">
        <v>87</v>
      </c>
      <c r="AY283" s="254" t="s">
        <v>124</v>
      </c>
    </row>
    <row r="284" s="13" customFormat="1">
      <c r="A284" s="13"/>
      <c r="B284" s="232"/>
      <c r="C284" s="233"/>
      <c r="D284" s="234" t="s">
        <v>133</v>
      </c>
      <c r="E284" s="233"/>
      <c r="F284" s="236" t="s">
        <v>436</v>
      </c>
      <c r="G284" s="233"/>
      <c r="H284" s="237">
        <v>84.611000000000004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133</v>
      </c>
      <c r="AU284" s="243" t="s">
        <v>89</v>
      </c>
      <c r="AV284" s="13" t="s">
        <v>89</v>
      </c>
      <c r="AW284" s="13" t="s">
        <v>4</v>
      </c>
      <c r="AX284" s="13" t="s">
        <v>87</v>
      </c>
      <c r="AY284" s="243" t="s">
        <v>124</v>
      </c>
    </row>
    <row r="285" s="2" customFormat="1" ht="24.15" customHeight="1">
      <c r="A285" s="37"/>
      <c r="B285" s="38"/>
      <c r="C285" s="218" t="s">
        <v>437</v>
      </c>
      <c r="D285" s="218" t="s">
        <v>127</v>
      </c>
      <c r="E285" s="219" t="s">
        <v>438</v>
      </c>
      <c r="F285" s="220" t="s">
        <v>439</v>
      </c>
      <c r="G285" s="221" t="s">
        <v>224</v>
      </c>
      <c r="H285" s="222">
        <v>857.81799999999998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44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0.0035999999999999999</v>
      </c>
      <c r="T285" s="229">
        <f>S285*H285</f>
        <v>3.0881447999999998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282</v>
      </c>
      <c r="AT285" s="230" t="s">
        <v>127</v>
      </c>
      <c r="AU285" s="230" t="s">
        <v>89</v>
      </c>
      <c r="AY285" s="16" t="s">
        <v>124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87</v>
      </c>
      <c r="BK285" s="231">
        <f>ROUND(I285*H285,2)</f>
        <v>0</v>
      </c>
      <c r="BL285" s="16" t="s">
        <v>282</v>
      </c>
      <c r="BM285" s="230" t="s">
        <v>440</v>
      </c>
    </row>
    <row r="286" s="13" customFormat="1">
      <c r="A286" s="13"/>
      <c r="B286" s="232"/>
      <c r="C286" s="233"/>
      <c r="D286" s="234" t="s">
        <v>133</v>
      </c>
      <c r="E286" s="235" t="s">
        <v>1</v>
      </c>
      <c r="F286" s="236" t="s">
        <v>284</v>
      </c>
      <c r="G286" s="233"/>
      <c r="H286" s="237">
        <v>856.10000000000002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133</v>
      </c>
      <c r="AU286" s="243" t="s">
        <v>89</v>
      </c>
      <c r="AV286" s="13" t="s">
        <v>89</v>
      </c>
      <c r="AW286" s="13" t="s">
        <v>35</v>
      </c>
      <c r="AX286" s="13" t="s">
        <v>79</v>
      </c>
      <c r="AY286" s="243" t="s">
        <v>124</v>
      </c>
    </row>
    <row r="287" s="13" customFormat="1">
      <c r="A287" s="13"/>
      <c r="B287" s="232"/>
      <c r="C287" s="233"/>
      <c r="D287" s="234" t="s">
        <v>133</v>
      </c>
      <c r="E287" s="235" t="s">
        <v>1</v>
      </c>
      <c r="F287" s="236" t="s">
        <v>441</v>
      </c>
      <c r="G287" s="233"/>
      <c r="H287" s="237">
        <v>1.718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133</v>
      </c>
      <c r="AU287" s="243" t="s">
        <v>89</v>
      </c>
      <c r="AV287" s="13" t="s">
        <v>89</v>
      </c>
      <c r="AW287" s="13" t="s">
        <v>35</v>
      </c>
      <c r="AX287" s="13" t="s">
        <v>79</v>
      </c>
      <c r="AY287" s="243" t="s">
        <v>124</v>
      </c>
    </row>
    <row r="288" s="14" customFormat="1">
      <c r="A288" s="14"/>
      <c r="B288" s="244"/>
      <c r="C288" s="245"/>
      <c r="D288" s="234" t="s">
        <v>133</v>
      </c>
      <c r="E288" s="246" t="s">
        <v>1</v>
      </c>
      <c r="F288" s="247" t="s">
        <v>134</v>
      </c>
      <c r="G288" s="245"/>
      <c r="H288" s="248">
        <v>857.81799999999998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133</v>
      </c>
      <c r="AU288" s="254" t="s">
        <v>89</v>
      </c>
      <c r="AV288" s="14" t="s">
        <v>135</v>
      </c>
      <c r="AW288" s="14" t="s">
        <v>35</v>
      </c>
      <c r="AX288" s="14" t="s">
        <v>87</v>
      </c>
      <c r="AY288" s="254" t="s">
        <v>124</v>
      </c>
    </row>
    <row r="289" s="2" customFormat="1" ht="24.15" customHeight="1">
      <c r="A289" s="37"/>
      <c r="B289" s="38"/>
      <c r="C289" s="218" t="s">
        <v>442</v>
      </c>
      <c r="D289" s="218" t="s">
        <v>127</v>
      </c>
      <c r="E289" s="219" t="s">
        <v>443</v>
      </c>
      <c r="F289" s="220" t="s">
        <v>444</v>
      </c>
      <c r="G289" s="221" t="s">
        <v>224</v>
      </c>
      <c r="H289" s="222">
        <v>921.93499999999995</v>
      </c>
      <c r="I289" s="223"/>
      <c r="J289" s="224">
        <f>ROUND(I289*H289,2)</f>
        <v>0</v>
      </c>
      <c r="K289" s="225"/>
      <c r="L289" s="43"/>
      <c r="M289" s="226" t="s">
        <v>1</v>
      </c>
      <c r="N289" s="227" t="s">
        <v>44</v>
      </c>
      <c r="O289" s="90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282</v>
      </c>
      <c r="AT289" s="230" t="s">
        <v>127</v>
      </c>
      <c r="AU289" s="230" t="s">
        <v>89</v>
      </c>
      <c r="AY289" s="16" t="s">
        <v>124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87</v>
      </c>
      <c r="BK289" s="231">
        <f>ROUND(I289*H289,2)</f>
        <v>0</v>
      </c>
      <c r="BL289" s="16" t="s">
        <v>282</v>
      </c>
      <c r="BM289" s="230" t="s">
        <v>445</v>
      </c>
    </row>
    <row r="290" s="13" customFormat="1">
      <c r="A290" s="13"/>
      <c r="B290" s="232"/>
      <c r="C290" s="233"/>
      <c r="D290" s="234" t="s">
        <v>133</v>
      </c>
      <c r="E290" s="235" t="s">
        <v>1</v>
      </c>
      <c r="F290" s="236" t="s">
        <v>284</v>
      </c>
      <c r="G290" s="233"/>
      <c r="H290" s="237">
        <v>856.10000000000002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133</v>
      </c>
      <c r="AU290" s="243" t="s">
        <v>89</v>
      </c>
      <c r="AV290" s="13" t="s">
        <v>89</v>
      </c>
      <c r="AW290" s="13" t="s">
        <v>35</v>
      </c>
      <c r="AX290" s="13" t="s">
        <v>79</v>
      </c>
      <c r="AY290" s="243" t="s">
        <v>124</v>
      </c>
    </row>
    <row r="291" s="13" customFormat="1">
      <c r="A291" s="13"/>
      <c r="B291" s="232"/>
      <c r="C291" s="233"/>
      <c r="D291" s="234" t="s">
        <v>133</v>
      </c>
      <c r="E291" s="235" t="s">
        <v>1</v>
      </c>
      <c r="F291" s="236" t="s">
        <v>285</v>
      </c>
      <c r="G291" s="233"/>
      <c r="H291" s="237">
        <v>3.4350000000000001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133</v>
      </c>
      <c r="AU291" s="243" t="s">
        <v>89</v>
      </c>
      <c r="AV291" s="13" t="s">
        <v>89</v>
      </c>
      <c r="AW291" s="13" t="s">
        <v>35</v>
      </c>
      <c r="AX291" s="13" t="s">
        <v>79</v>
      </c>
      <c r="AY291" s="243" t="s">
        <v>124</v>
      </c>
    </row>
    <row r="292" s="13" customFormat="1">
      <c r="A292" s="13"/>
      <c r="B292" s="232"/>
      <c r="C292" s="233"/>
      <c r="D292" s="234" t="s">
        <v>133</v>
      </c>
      <c r="E292" s="235" t="s">
        <v>1</v>
      </c>
      <c r="F292" s="236" t="s">
        <v>286</v>
      </c>
      <c r="G292" s="233"/>
      <c r="H292" s="237">
        <v>59.399999999999999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133</v>
      </c>
      <c r="AU292" s="243" t="s">
        <v>89</v>
      </c>
      <c r="AV292" s="13" t="s">
        <v>89</v>
      </c>
      <c r="AW292" s="13" t="s">
        <v>35</v>
      </c>
      <c r="AX292" s="13" t="s">
        <v>79</v>
      </c>
      <c r="AY292" s="243" t="s">
        <v>124</v>
      </c>
    </row>
    <row r="293" s="13" customFormat="1">
      <c r="A293" s="13"/>
      <c r="B293" s="232"/>
      <c r="C293" s="233"/>
      <c r="D293" s="234" t="s">
        <v>133</v>
      </c>
      <c r="E293" s="235" t="s">
        <v>1</v>
      </c>
      <c r="F293" s="236" t="s">
        <v>287</v>
      </c>
      <c r="G293" s="233"/>
      <c r="H293" s="237">
        <v>2.25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133</v>
      </c>
      <c r="AU293" s="243" t="s">
        <v>89</v>
      </c>
      <c r="AV293" s="13" t="s">
        <v>89</v>
      </c>
      <c r="AW293" s="13" t="s">
        <v>35</v>
      </c>
      <c r="AX293" s="13" t="s">
        <v>79</v>
      </c>
      <c r="AY293" s="243" t="s">
        <v>124</v>
      </c>
    </row>
    <row r="294" s="13" customFormat="1">
      <c r="A294" s="13"/>
      <c r="B294" s="232"/>
      <c r="C294" s="233"/>
      <c r="D294" s="234" t="s">
        <v>133</v>
      </c>
      <c r="E294" s="235" t="s">
        <v>1</v>
      </c>
      <c r="F294" s="236" t="s">
        <v>446</v>
      </c>
      <c r="G294" s="233"/>
      <c r="H294" s="237">
        <v>0.75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133</v>
      </c>
      <c r="AU294" s="243" t="s">
        <v>89</v>
      </c>
      <c r="AV294" s="13" t="s">
        <v>89</v>
      </c>
      <c r="AW294" s="13" t="s">
        <v>35</v>
      </c>
      <c r="AX294" s="13" t="s">
        <v>79</v>
      </c>
      <c r="AY294" s="243" t="s">
        <v>124</v>
      </c>
    </row>
    <row r="295" s="14" customFormat="1">
      <c r="A295" s="14"/>
      <c r="B295" s="244"/>
      <c r="C295" s="245"/>
      <c r="D295" s="234" t="s">
        <v>133</v>
      </c>
      <c r="E295" s="246" t="s">
        <v>1</v>
      </c>
      <c r="F295" s="247" t="s">
        <v>134</v>
      </c>
      <c r="G295" s="245"/>
      <c r="H295" s="248">
        <v>921.93499999999995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133</v>
      </c>
      <c r="AU295" s="254" t="s">
        <v>89</v>
      </c>
      <c r="AV295" s="14" t="s">
        <v>135</v>
      </c>
      <c r="AW295" s="14" t="s">
        <v>35</v>
      </c>
      <c r="AX295" s="14" t="s">
        <v>87</v>
      </c>
      <c r="AY295" s="254" t="s">
        <v>124</v>
      </c>
    </row>
    <row r="296" s="2" customFormat="1" ht="16.5" customHeight="1">
      <c r="A296" s="37"/>
      <c r="B296" s="38"/>
      <c r="C296" s="262" t="s">
        <v>447</v>
      </c>
      <c r="D296" s="262" t="s">
        <v>227</v>
      </c>
      <c r="E296" s="263" t="s">
        <v>448</v>
      </c>
      <c r="F296" s="264" t="s">
        <v>449</v>
      </c>
      <c r="G296" s="265" t="s">
        <v>224</v>
      </c>
      <c r="H296" s="266">
        <v>1198.5160000000001</v>
      </c>
      <c r="I296" s="267"/>
      <c r="J296" s="268">
        <f>ROUND(I296*H296,2)</f>
        <v>0</v>
      </c>
      <c r="K296" s="269"/>
      <c r="L296" s="270"/>
      <c r="M296" s="271" t="s">
        <v>1</v>
      </c>
      <c r="N296" s="272" t="s">
        <v>44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377</v>
      </c>
      <c r="AT296" s="230" t="s">
        <v>227</v>
      </c>
      <c r="AU296" s="230" t="s">
        <v>89</v>
      </c>
      <c r="AY296" s="16" t="s">
        <v>124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87</v>
      </c>
      <c r="BK296" s="231">
        <f>ROUND(I296*H296,2)</f>
        <v>0</v>
      </c>
      <c r="BL296" s="16" t="s">
        <v>282</v>
      </c>
      <c r="BM296" s="230" t="s">
        <v>450</v>
      </c>
    </row>
    <row r="297" s="13" customFormat="1">
      <c r="A297" s="13"/>
      <c r="B297" s="232"/>
      <c r="C297" s="233"/>
      <c r="D297" s="234" t="s">
        <v>133</v>
      </c>
      <c r="E297" s="235" t="s">
        <v>1</v>
      </c>
      <c r="F297" s="236" t="s">
        <v>451</v>
      </c>
      <c r="G297" s="233"/>
      <c r="H297" s="237">
        <v>921.93499999999995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133</v>
      </c>
      <c r="AU297" s="243" t="s">
        <v>89</v>
      </c>
      <c r="AV297" s="13" t="s">
        <v>89</v>
      </c>
      <c r="AW297" s="13" t="s">
        <v>35</v>
      </c>
      <c r="AX297" s="13" t="s">
        <v>79</v>
      </c>
      <c r="AY297" s="243" t="s">
        <v>124</v>
      </c>
    </row>
    <row r="298" s="14" customFormat="1">
      <c r="A298" s="14"/>
      <c r="B298" s="244"/>
      <c r="C298" s="245"/>
      <c r="D298" s="234" t="s">
        <v>133</v>
      </c>
      <c r="E298" s="246" t="s">
        <v>1</v>
      </c>
      <c r="F298" s="247" t="s">
        <v>134</v>
      </c>
      <c r="G298" s="245"/>
      <c r="H298" s="248">
        <v>921.93499999999995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133</v>
      </c>
      <c r="AU298" s="254" t="s">
        <v>89</v>
      </c>
      <c r="AV298" s="14" t="s">
        <v>135</v>
      </c>
      <c r="AW298" s="14" t="s">
        <v>35</v>
      </c>
      <c r="AX298" s="14" t="s">
        <v>87</v>
      </c>
      <c r="AY298" s="254" t="s">
        <v>124</v>
      </c>
    </row>
    <row r="299" s="13" customFormat="1">
      <c r="A299" s="13"/>
      <c r="B299" s="232"/>
      <c r="C299" s="233"/>
      <c r="D299" s="234" t="s">
        <v>133</v>
      </c>
      <c r="E299" s="233"/>
      <c r="F299" s="236" t="s">
        <v>452</v>
      </c>
      <c r="G299" s="233"/>
      <c r="H299" s="237">
        <v>1198.5160000000001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133</v>
      </c>
      <c r="AU299" s="243" t="s">
        <v>89</v>
      </c>
      <c r="AV299" s="13" t="s">
        <v>89</v>
      </c>
      <c r="AW299" s="13" t="s">
        <v>4</v>
      </c>
      <c r="AX299" s="13" t="s">
        <v>87</v>
      </c>
      <c r="AY299" s="243" t="s">
        <v>124</v>
      </c>
    </row>
    <row r="300" s="2" customFormat="1" ht="16.5" customHeight="1">
      <c r="A300" s="37"/>
      <c r="B300" s="38"/>
      <c r="C300" s="262" t="s">
        <v>453</v>
      </c>
      <c r="D300" s="262" t="s">
        <v>227</v>
      </c>
      <c r="E300" s="263" t="s">
        <v>454</v>
      </c>
      <c r="F300" s="264" t="s">
        <v>455</v>
      </c>
      <c r="G300" s="265" t="s">
        <v>224</v>
      </c>
      <c r="H300" s="266">
        <v>0.82499999999999996</v>
      </c>
      <c r="I300" s="267"/>
      <c r="J300" s="268">
        <f>ROUND(I300*H300,2)</f>
        <v>0</v>
      </c>
      <c r="K300" s="269"/>
      <c r="L300" s="270"/>
      <c r="M300" s="271" t="s">
        <v>1</v>
      </c>
      <c r="N300" s="272" t="s">
        <v>44</v>
      </c>
      <c r="O300" s="90"/>
      <c r="P300" s="228">
        <f>O300*H300</f>
        <v>0</v>
      </c>
      <c r="Q300" s="228">
        <v>0.00050000000000000001</v>
      </c>
      <c r="R300" s="228">
        <f>Q300*H300</f>
        <v>0.0004125</v>
      </c>
      <c r="S300" s="228">
        <v>0</v>
      </c>
      <c r="T300" s="22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0" t="s">
        <v>377</v>
      </c>
      <c r="AT300" s="230" t="s">
        <v>227</v>
      </c>
      <c r="AU300" s="230" t="s">
        <v>89</v>
      </c>
      <c r="AY300" s="16" t="s">
        <v>124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6" t="s">
        <v>87</v>
      </c>
      <c r="BK300" s="231">
        <f>ROUND(I300*H300,2)</f>
        <v>0</v>
      </c>
      <c r="BL300" s="16" t="s">
        <v>282</v>
      </c>
      <c r="BM300" s="230" t="s">
        <v>456</v>
      </c>
    </row>
    <row r="301" s="13" customFormat="1">
      <c r="A301" s="13"/>
      <c r="B301" s="232"/>
      <c r="C301" s="233"/>
      <c r="D301" s="234" t="s">
        <v>133</v>
      </c>
      <c r="E301" s="235" t="s">
        <v>1</v>
      </c>
      <c r="F301" s="236" t="s">
        <v>446</v>
      </c>
      <c r="G301" s="233"/>
      <c r="H301" s="237">
        <v>0.75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133</v>
      </c>
      <c r="AU301" s="243" t="s">
        <v>89</v>
      </c>
      <c r="AV301" s="13" t="s">
        <v>89</v>
      </c>
      <c r="AW301" s="13" t="s">
        <v>35</v>
      </c>
      <c r="AX301" s="13" t="s">
        <v>79</v>
      </c>
      <c r="AY301" s="243" t="s">
        <v>124</v>
      </c>
    </row>
    <row r="302" s="14" customFormat="1">
      <c r="A302" s="14"/>
      <c r="B302" s="244"/>
      <c r="C302" s="245"/>
      <c r="D302" s="234" t="s">
        <v>133</v>
      </c>
      <c r="E302" s="246" t="s">
        <v>1</v>
      </c>
      <c r="F302" s="247" t="s">
        <v>134</v>
      </c>
      <c r="G302" s="245"/>
      <c r="H302" s="248">
        <v>0.75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133</v>
      </c>
      <c r="AU302" s="254" t="s">
        <v>89</v>
      </c>
      <c r="AV302" s="14" t="s">
        <v>135</v>
      </c>
      <c r="AW302" s="14" t="s">
        <v>35</v>
      </c>
      <c r="AX302" s="14" t="s">
        <v>87</v>
      </c>
      <c r="AY302" s="254" t="s">
        <v>124</v>
      </c>
    </row>
    <row r="303" s="13" customFormat="1">
      <c r="A303" s="13"/>
      <c r="B303" s="232"/>
      <c r="C303" s="233"/>
      <c r="D303" s="234" t="s">
        <v>133</v>
      </c>
      <c r="E303" s="233"/>
      <c r="F303" s="236" t="s">
        <v>457</v>
      </c>
      <c r="G303" s="233"/>
      <c r="H303" s="237">
        <v>0.82499999999999996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133</v>
      </c>
      <c r="AU303" s="243" t="s">
        <v>89</v>
      </c>
      <c r="AV303" s="13" t="s">
        <v>89</v>
      </c>
      <c r="AW303" s="13" t="s">
        <v>4</v>
      </c>
      <c r="AX303" s="13" t="s">
        <v>87</v>
      </c>
      <c r="AY303" s="243" t="s">
        <v>124</v>
      </c>
    </row>
    <row r="304" s="2" customFormat="1" ht="24.15" customHeight="1">
      <c r="A304" s="37"/>
      <c r="B304" s="38"/>
      <c r="C304" s="218" t="s">
        <v>458</v>
      </c>
      <c r="D304" s="218" t="s">
        <v>127</v>
      </c>
      <c r="E304" s="219" t="s">
        <v>459</v>
      </c>
      <c r="F304" s="220" t="s">
        <v>460</v>
      </c>
      <c r="G304" s="221" t="s">
        <v>461</v>
      </c>
      <c r="H304" s="273"/>
      <c r="I304" s="223"/>
      <c r="J304" s="224">
        <f>ROUND(I304*H304,2)</f>
        <v>0</v>
      </c>
      <c r="K304" s="225"/>
      <c r="L304" s="43"/>
      <c r="M304" s="226" t="s">
        <v>1</v>
      </c>
      <c r="N304" s="227" t="s">
        <v>44</v>
      </c>
      <c r="O304" s="90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0" t="s">
        <v>282</v>
      </c>
      <c r="AT304" s="230" t="s">
        <v>127</v>
      </c>
      <c r="AU304" s="230" t="s">
        <v>89</v>
      </c>
      <c r="AY304" s="16" t="s">
        <v>124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6" t="s">
        <v>87</v>
      </c>
      <c r="BK304" s="231">
        <f>ROUND(I304*H304,2)</f>
        <v>0</v>
      </c>
      <c r="BL304" s="16" t="s">
        <v>282</v>
      </c>
      <c r="BM304" s="230" t="s">
        <v>462</v>
      </c>
    </row>
    <row r="305" s="12" customFormat="1" ht="22.8" customHeight="1">
      <c r="A305" s="12"/>
      <c r="B305" s="202"/>
      <c r="C305" s="203"/>
      <c r="D305" s="204" t="s">
        <v>78</v>
      </c>
      <c r="E305" s="216" t="s">
        <v>463</v>
      </c>
      <c r="F305" s="216" t="s">
        <v>464</v>
      </c>
      <c r="G305" s="203"/>
      <c r="H305" s="203"/>
      <c r="I305" s="206"/>
      <c r="J305" s="217">
        <f>BK305</f>
        <v>0</v>
      </c>
      <c r="K305" s="203"/>
      <c r="L305" s="208"/>
      <c r="M305" s="209"/>
      <c r="N305" s="210"/>
      <c r="O305" s="210"/>
      <c r="P305" s="211">
        <f>SUM(P306:P356)</f>
        <v>0</v>
      </c>
      <c r="Q305" s="210"/>
      <c r="R305" s="211">
        <f>SUM(R306:R356)</f>
        <v>5.0450043999999998</v>
      </c>
      <c r="S305" s="210"/>
      <c r="T305" s="212">
        <f>SUM(T306:T356)</f>
        <v>11.8764875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3" t="s">
        <v>89</v>
      </c>
      <c r="AT305" s="214" t="s">
        <v>78</v>
      </c>
      <c r="AU305" s="214" t="s">
        <v>87</v>
      </c>
      <c r="AY305" s="213" t="s">
        <v>124</v>
      </c>
      <c r="BK305" s="215">
        <f>SUM(BK306:BK356)</f>
        <v>0</v>
      </c>
    </row>
    <row r="306" s="2" customFormat="1" ht="24.15" customHeight="1">
      <c r="A306" s="37"/>
      <c r="B306" s="38"/>
      <c r="C306" s="218" t="s">
        <v>465</v>
      </c>
      <c r="D306" s="218" t="s">
        <v>127</v>
      </c>
      <c r="E306" s="219" t="s">
        <v>466</v>
      </c>
      <c r="F306" s="220" t="s">
        <v>467</v>
      </c>
      <c r="G306" s="221" t="s">
        <v>238</v>
      </c>
      <c r="H306" s="222">
        <v>1.3320000000000001</v>
      </c>
      <c r="I306" s="223"/>
      <c r="J306" s="224">
        <f>ROUND(I306*H306,2)</f>
        <v>0</v>
      </c>
      <c r="K306" s="225"/>
      <c r="L306" s="43"/>
      <c r="M306" s="226" t="s">
        <v>1</v>
      </c>
      <c r="N306" s="227" t="s">
        <v>44</v>
      </c>
      <c r="O306" s="90"/>
      <c r="P306" s="228">
        <f>O306*H306</f>
        <v>0</v>
      </c>
      <c r="Q306" s="228">
        <v>0.010500000000000001</v>
      </c>
      <c r="R306" s="228">
        <f>Q306*H306</f>
        <v>0.013986000000000002</v>
      </c>
      <c r="S306" s="228">
        <v>0</v>
      </c>
      <c r="T306" s="22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0" t="s">
        <v>282</v>
      </c>
      <c r="AT306" s="230" t="s">
        <v>127</v>
      </c>
      <c r="AU306" s="230" t="s">
        <v>89</v>
      </c>
      <c r="AY306" s="16" t="s">
        <v>124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6" t="s">
        <v>87</v>
      </c>
      <c r="BK306" s="231">
        <f>ROUND(I306*H306,2)</f>
        <v>0</v>
      </c>
      <c r="BL306" s="16" t="s">
        <v>282</v>
      </c>
      <c r="BM306" s="230" t="s">
        <v>468</v>
      </c>
    </row>
    <row r="307" s="13" customFormat="1">
      <c r="A307" s="13"/>
      <c r="B307" s="232"/>
      <c r="C307" s="233"/>
      <c r="D307" s="234" t="s">
        <v>133</v>
      </c>
      <c r="E307" s="235" t="s">
        <v>1</v>
      </c>
      <c r="F307" s="236" t="s">
        <v>469</v>
      </c>
      <c r="G307" s="233"/>
      <c r="H307" s="237">
        <v>1.242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133</v>
      </c>
      <c r="AU307" s="243" t="s">
        <v>89</v>
      </c>
      <c r="AV307" s="13" t="s">
        <v>89</v>
      </c>
      <c r="AW307" s="13" t="s">
        <v>35</v>
      </c>
      <c r="AX307" s="13" t="s">
        <v>79</v>
      </c>
      <c r="AY307" s="243" t="s">
        <v>124</v>
      </c>
    </row>
    <row r="308" s="13" customFormat="1">
      <c r="A308" s="13"/>
      <c r="B308" s="232"/>
      <c r="C308" s="233"/>
      <c r="D308" s="234" t="s">
        <v>133</v>
      </c>
      <c r="E308" s="235" t="s">
        <v>1</v>
      </c>
      <c r="F308" s="236" t="s">
        <v>470</v>
      </c>
      <c r="G308" s="233"/>
      <c r="H308" s="237">
        <v>0.089999999999999997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133</v>
      </c>
      <c r="AU308" s="243" t="s">
        <v>89</v>
      </c>
      <c r="AV308" s="13" t="s">
        <v>89</v>
      </c>
      <c r="AW308" s="13" t="s">
        <v>35</v>
      </c>
      <c r="AX308" s="13" t="s">
        <v>79</v>
      </c>
      <c r="AY308" s="243" t="s">
        <v>124</v>
      </c>
    </row>
    <row r="309" s="14" customFormat="1">
      <c r="A309" s="14"/>
      <c r="B309" s="244"/>
      <c r="C309" s="245"/>
      <c r="D309" s="234" t="s">
        <v>133</v>
      </c>
      <c r="E309" s="246" t="s">
        <v>1</v>
      </c>
      <c r="F309" s="247" t="s">
        <v>134</v>
      </c>
      <c r="G309" s="245"/>
      <c r="H309" s="248">
        <v>1.3320000000000001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133</v>
      </c>
      <c r="AU309" s="254" t="s">
        <v>89</v>
      </c>
      <c r="AV309" s="14" t="s">
        <v>135</v>
      </c>
      <c r="AW309" s="14" t="s">
        <v>35</v>
      </c>
      <c r="AX309" s="14" t="s">
        <v>87</v>
      </c>
      <c r="AY309" s="254" t="s">
        <v>124</v>
      </c>
    </row>
    <row r="310" s="2" customFormat="1" ht="37.8" customHeight="1">
      <c r="A310" s="37"/>
      <c r="B310" s="38"/>
      <c r="C310" s="218" t="s">
        <v>471</v>
      </c>
      <c r="D310" s="218" t="s">
        <v>127</v>
      </c>
      <c r="E310" s="219" t="s">
        <v>472</v>
      </c>
      <c r="F310" s="220" t="s">
        <v>473</v>
      </c>
      <c r="G310" s="221" t="s">
        <v>224</v>
      </c>
      <c r="H310" s="222">
        <v>13.5</v>
      </c>
      <c r="I310" s="223"/>
      <c r="J310" s="224">
        <f>ROUND(I310*H310,2)</f>
        <v>0</v>
      </c>
      <c r="K310" s="225"/>
      <c r="L310" s="43"/>
      <c r="M310" s="226" t="s">
        <v>1</v>
      </c>
      <c r="N310" s="227" t="s">
        <v>44</v>
      </c>
      <c r="O310" s="90"/>
      <c r="P310" s="228">
        <f>O310*H310</f>
        <v>0</v>
      </c>
      <c r="Q310" s="228">
        <v>0</v>
      </c>
      <c r="R310" s="228">
        <f>Q310*H310</f>
        <v>0</v>
      </c>
      <c r="S310" s="228">
        <v>0.037499999999999999</v>
      </c>
      <c r="T310" s="229">
        <f>S310*H310</f>
        <v>0.50624999999999998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0" t="s">
        <v>282</v>
      </c>
      <c r="AT310" s="230" t="s">
        <v>127</v>
      </c>
      <c r="AU310" s="230" t="s">
        <v>89</v>
      </c>
      <c r="AY310" s="16" t="s">
        <v>124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6" t="s">
        <v>87</v>
      </c>
      <c r="BK310" s="231">
        <f>ROUND(I310*H310,2)</f>
        <v>0</v>
      </c>
      <c r="BL310" s="16" t="s">
        <v>282</v>
      </c>
      <c r="BM310" s="230" t="s">
        <v>474</v>
      </c>
    </row>
    <row r="311" s="13" customFormat="1">
      <c r="A311" s="13"/>
      <c r="B311" s="232"/>
      <c r="C311" s="233"/>
      <c r="D311" s="234" t="s">
        <v>133</v>
      </c>
      <c r="E311" s="235" t="s">
        <v>1</v>
      </c>
      <c r="F311" s="236" t="s">
        <v>475</v>
      </c>
      <c r="G311" s="233"/>
      <c r="H311" s="237">
        <v>13.5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133</v>
      </c>
      <c r="AU311" s="243" t="s">
        <v>89</v>
      </c>
      <c r="AV311" s="13" t="s">
        <v>89</v>
      </c>
      <c r="AW311" s="13" t="s">
        <v>35</v>
      </c>
      <c r="AX311" s="13" t="s">
        <v>79</v>
      </c>
      <c r="AY311" s="243" t="s">
        <v>124</v>
      </c>
    </row>
    <row r="312" s="14" customFormat="1">
      <c r="A312" s="14"/>
      <c r="B312" s="244"/>
      <c r="C312" s="245"/>
      <c r="D312" s="234" t="s">
        <v>133</v>
      </c>
      <c r="E312" s="246" t="s">
        <v>1</v>
      </c>
      <c r="F312" s="247" t="s">
        <v>134</v>
      </c>
      <c r="G312" s="245"/>
      <c r="H312" s="248">
        <v>13.5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133</v>
      </c>
      <c r="AU312" s="254" t="s">
        <v>89</v>
      </c>
      <c r="AV312" s="14" t="s">
        <v>135</v>
      </c>
      <c r="AW312" s="14" t="s">
        <v>35</v>
      </c>
      <c r="AX312" s="14" t="s">
        <v>87</v>
      </c>
      <c r="AY312" s="254" t="s">
        <v>124</v>
      </c>
    </row>
    <row r="313" s="2" customFormat="1" ht="33" customHeight="1">
      <c r="A313" s="37"/>
      <c r="B313" s="38"/>
      <c r="C313" s="218" t="s">
        <v>476</v>
      </c>
      <c r="D313" s="218" t="s">
        <v>127</v>
      </c>
      <c r="E313" s="219" t="s">
        <v>477</v>
      </c>
      <c r="F313" s="220" t="s">
        <v>478</v>
      </c>
      <c r="G313" s="221" t="s">
        <v>224</v>
      </c>
      <c r="H313" s="222">
        <v>1623.5</v>
      </c>
      <c r="I313" s="223"/>
      <c r="J313" s="224">
        <f>ROUND(I313*H313,2)</f>
        <v>0</v>
      </c>
      <c r="K313" s="225"/>
      <c r="L313" s="43"/>
      <c r="M313" s="226" t="s">
        <v>1</v>
      </c>
      <c r="N313" s="227" t="s">
        <v>44</v>
      </c>
      <c r="O313" s="90"/>
      <c r="P313" s="228">
        <f>O313*H313</f>
        <v>0</v>
      </c>
      <c r="Q313" s="228">
        <v>0</v>
      </c>
      <c r="R313" s="228">
        <f>Q313*H313</f>
        <v>0</v>
      </c>
      <c r="S313" s="228">
        <v>0.0064999999999999997</v>
      </c>
      <c r="T313" s="229">
        <f>S313*H313</f>
        <v>10.55275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0" t="s">
        <v>282</v>
      </c>
      <c r="AT313" s="230" t="s">
        <v>127</v>
      </c>
      <c r="AU313" s="230" t="s">
        <v>89</v>
      </c>
      <c r="AY313" s="16" t="s">
        <v>124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6" t="s">
        <v>87</v>
      </c>
      <c r="BK313" s="231">
        <f>ROUND(I313*H313,2)</f>
        <v>0</v>
      </c>
      <c r="BL313" s="16" t="s">
        <v>282</v>
      </c>
      <c r="BM313" s="230" t="s">
        <v>479</v>
      </c>
    </row>
    <row r="314" s="13" customFormat="1">
      <c r="A314" s="13"/>
      <c r="B314" s="232"/>
      <c r="C314" s="233"/>
      <c r="D314" s="234" t="s">
        <v>133</v>
      </c>
      <c r="E314" s="235" t="s">
        <v>1</v>
      </c>
      <c r="F314" s="236" t="s">
        <v>480</v>
      </c>
      <c r="G314" s="233"/>
      <c r="H314" s="237">
        <v>794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133</v>
      </c>
      <c r="AU314" s="243" t="s">
        <v>89</v>
      </c>
      <c r="AV314" s="13" t="s">
        <v>89</v>
      </c>
      <c r="AW314" s="13" t="s">
        <v>35</v>
      </c>
      <c r="AX314" s="13" t="s">
        <v>79</v>
      </c>
      <c r="AY314" s="243" t="s">
        <v>124</v>
      </c>
    </row>
    <row r="315" s="13" customFormat="1">
      <c r="A315" s="13"/>
      <c r="B315" s="232"/>
      <c r="C315" s="233"/>
      <c r="D315" s="234" t="s">
        <v>133</v>
      </c>
      <c r="E315" s="235" t="s">
        <v>1</v>
      </c>
      <c r="F315" s="236" t="s">
        <v>481</v>
      </c>
      <c r="G315" s="233"/>
      <c r="H315" s="237">
        <v>829.5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133</v>
      </c>
      <c r="AU315" s="243" t="s">
        <v>89</v>
      </c>
      <c r="AV315" s="13" t="s">
        <v>89</v>
      </c>
      <c r="AW315" s="13" t="s">
        <v>35</v>
      </c>
      <c r="AX315" s="13" t="s">
        <v>79</v>
      </c>
      <c r="AY315" s="243" t="s">
        <v>124</v>
      </c>
    </row>
    <row r="316" s="14" customFormat="1">
      <c r="A316" s="14"/>
      <c r="B316" s="244"/>
      <c r="C316" s="245"/>
      <c r="D316" s="234" t="s">
        <v>133</v>
      </c>
      <c r="E316" s="246" t="s">
        <v>1</v>
      </c>
      <c r="F316" s="247" t="s">
        <v>134</v>
      </c>
      <c r="G316" s="245"/>
      <c r="H316" s="248">
        <v>1623.5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133</v>
      </c>
      <c r="AU316" s="254" t="s">
        <v>89</v>
      </c>
      <c r="AV316" s="14" t="s">
        <v>135</v>
      </c>
      <c r="AW316" s="14" t="s">
        <v>35</v>
      </c>
      <c r="AX316" s="14" t="s">
        <v>87</v>
      </c>
      <c r="AY316" s="254" t="s">
        <v>124</v>
      </c>
    </row>
    <row r="317" s="2" customFormat="1" ht="33" customHeight="1">
      <c r="A317" s="37"/>
      <c r="B317" s="38"/>
      <c r="C317" s="218" t="s">
        <v>482</v>
      </c>
      <c r="D317" s="218" t="s">
        <v>127</v>
      </c>
      <c r="E317" s="219" t="s">
        <v>483</v>
      </c>
      <c r="F317" s="220" t="s">
        <v>484</v>
      </c>
      <c r="G317" s="221" t="s">
        <v>224</v>
      </c>
      <c r="H317" s="222">
        <v>110.075</v>
      </c>
      <c r="I317" s="223"/>
      <c r="J317" s="224">
        <f>ROUND(I317*H317,2)</f>
        <v>0</v>
      </c>
      <c r="K317" s="225"/>
      <c r="L317" s="43"/>
      <c r="M317" s="226" t="s">
        <v>1</v>
      </c>
      <c r="N317" s="227" t="s">
        <v>44</v>
      </c>
      <c r="O317" s="90"/>
      <c r="P317" s="228">
        <f>O317*H317</f>
        <v>0</v>
      </c>
      <c r="Q317" s="228">
        <v>0</v>
      </c>
      <c r="R317" s="228">
        <f>Q317*H317</f>
        <v>0</v>
      </c>
      <c r="S317" s="228">
        <v>0.0064999999999999997</v>
      </c>
      <c r="T317" s="229">
        <f>S317*H317</f>
        <v>0.71548749999999994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0" t="s">
        <v>282</v>
      </c>
      <c r="AT317" s="230" t="s">
        <v>127</v>
      </c>
      <c r="AU317" s="230" t="s">
        <v>89</v>
      </c>
      <c r="AY317" s="16" t="s">
        <v>124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6" t="s">
        <v>87</v>
      </c>
      <c r="BK317" s="231">
        <f>ROUND(I317*H317,2)</f>
        <v>0</v>
      </c>
      <c r="BL317" s="16" t="s">
        <v>282</v>
      </c>
      <c r="BM317" s="230" t="s">
        <v>485</v>
      </c>
    </row>
    <row r="318" s="13" customFormat="1">
      <c r="A318" s="13"/>
      <c r="B318" s="232"/>
      <c r="C318" s="233"/>
      <c r="D318" s="234" t="s">
        <v>133</v>
      </c>
      <c r="E318" s="235" t="s">
        <v>1</v>
      </c>
      <c r="F318" s="236" t="s">
        <v>358</v>
      </c>
      <c r="G318" s="233"/>
      <c r="H318" s="237">
        <v>110.075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133</v>
      </c>
      <c r="AU318" s="243" t="s">
        <v>89</v>
      </c>
      <c r="AV318" s="13" t="s">
        <v>89</v>
      </c>
      <c r="AW318" s="13" t="s">
        <v>35</v>
      </c>
      <c r="AX318" s="13" t="s">
        <v>79</v>
      </c>
      <c r="AY318" s="243" t="s">
        <v>124</v>
      </c>
    </row>
    <row r="319" s="14" customFormat="1">
      <c r="A319" s="14"/>
      <c r="B319" s="244"/>
      <c r="C319" s="245"/>
      <c r="D319" s="234" t="s">
        <v>133</v>
      </c>
      <c r="E319" s="246" t="s">
        <v>1</v>
      </c>
      <c r="F319" s="247" t="s">
        <v>134</v>
      </c>
      <c r="G319" s="245"/>
      <c r="H319" s="248">
        <v>110.075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133</v>
      </c>
      <c r="AU319" s="254" t="s">
        <v>89</v>
      </c>
      <c r="AV319" s="14" t="s">
        <v>135</v>
      </c>
      <c r="AW319" s="14" t="s">
        <v>35</v>
      </c>
      <c r="AX319" s="14" t="s">
        <v>87</v>
      </c>
      <c r="AY319" s="254" t="s">
        <v>124</v>
      </c>
    </row>
    <row r="320" s="2" customFormat="1" ht="37.8" customHeight="1">
      <c r="A320" s="37"/>
      <c r="B320" s="38"/>
      <c r="C320" s="218" t="s">
        <v>486</v>
      </c>
      <c r="D320" s="218" t="s">
        <v>127</v>
      </c>
      <c r="E320" s="219" t="s">
        <v>487</v>
      </c>
      <c r="F320" s="220" t="s">
        <v>488</v>
      </c>
      <c r="G320" s="221" t="s">
        <v>224</v>
      </c>
      <c r="H320" s="222">
        <v>99.599999999999994</v>
      </c>
      <c r="I320" s="223"/>
      <c r="J320" s="224">
        <f>ROUND(I320*H320,2)</f>
        <v>0</v>
      </c>
      <c r="K320" s="225"/>
      <c r="L320" s="43"/>
      <c r="M320" s="226" t="s">
        <v>1</v>
      </c>
      <c r="N320" s="227" t="s">
        <v>44</v>
      </c>
      <c r="O320" s="90"/>
      <c r="P320" s="228">
        <f>O320*H320</f>
        <v>0</v>
      </c>
      <c r="Q320" s="228">
        <v>0.00012</v>
      </c>
      <c r="R320" s="228">
        <f>Q320*H320</f>
        <v>0.011951999999999999</v>
      </c>
      <c r="S320" s="228">
        <v>0</v>
      </c>
      <c r="T320" s="229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0" t="s">
        <v>282</v>
      </c>
      <c r="AT320" s="230" t="s">
        <v>127</v>
      </c>
      <c r="AU320" s="230" t="s">
        <v>89</v>
      </c>
      <c r="AY320" s="16" t="s">
        <v>124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6" t="s">
        <v>87</v>
      </c>
      <c r="BK320" s="231">
        <f>ROUND(I320*H320,2)</f>
        <v>0</v>
      </c>
      <c r="BL320" s="16" t="s">
        <v>282</v>
      </c>
      <c r="BM320" s="230" t="s">
        <v>489</v>
      </c>
    </row>
    <row r="321" s="13" customFormat="1">
      <c r="A321" s="13"/>
      <c r="B321" s="232"/>
      <c r="C321" s="233"/>
      <c r="D321" s="234" t="s">
        <v>133</v>
      </c>
      <c r="E321" s="235" t="s">
        <v>1</v>
      </c>
      <c r="F321" s="236" t="s">
        <v>490</v>
      </c>
      <c r="G321" s="233"/>
      <c r="H321" s="237">
        <v>52.799999999999997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133</v>
      </c>
      <c r="AU321" s="243" t="s">
        <v>89</v>
      </c>
      <c r="AV321" s="13" t="s">
        <v>89</v>
      </c>
      <c r="AW321" s="13" t="s">
        <v>35</v>
      </c>
      <c r="AX321" s="13" t="s">
        <v>79</v>
      </c>
      <c r="AY321" s="243" t="s">
        <v>124</v>
      </c>
    </row>
    <row r="322" s="13" customFormat="1">
      <c r="A322" s="13"/>
      <c r="B322" s="232"/>
      <c r="C322" s="233"/>
      <c r="D322" s="234" t="s">
        <v>133</v>
      </c>
      <c r="E322" s="235" t="s">
        <v>1</v>
      </c>
      <c r="F322" s="236" t="s">
        <v>491</v>
      </c>
      <c r="G322" s="233"/>
      <c r="H322" s="237">
        <v>46.799999999999997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133</v>
      </c>
      <c r="AU322" s="243" t="s">
        <v>89</v>
      </c>
      <c r="AV322" s="13" t="s">
        <v>89</v>
      </c>
      <c r="AW322" s="13" t="s">
        <v>35</v>
      </c>
      <c r="AX322" s="13" t="s">
        <v>79</v>
      </c>
      <c r="AY322" s="243" t="s">
        <v>124</v>
      </c>
    </row>
    <row r="323" s="14" customFormat="1">
      <c r="A323" s="14"/>
      <c r="B323" s="244"/>
      <c r="C323" s="245"/>
      <c r="D323" s="234" t="s">
        <v>133</v>
      </c>
      <c r="E323" s="246" t="s">
        <v>1</v>
      </c>
      <c r="F323" s="247" t="s">
        <v>134</v>
      </c>
      <c r="G323" s="245"/>
      <c r="H323" s="248">
        <v>99.599999999999994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133</v>
      </c>
      <c r="AU323" s="254" t="s">
        <v>89</v>
      </c>
      <c r="AV323" s="14" t="s">
        <v>135</v>
      </c>
      <c r="AW323" s="14" t="s">
        <v>35</v>
      </c>
      <c r="AX323" s="14" t="s">
        <v>87</v>
      </c>
      <c r="AY323" s="254" t="s">
        <v>124</v>
      </c>
    </row>
    <row r="324" s="2" customFormat="1" ht="16.5" customHeight="1">
      <c r="A324" s="37"/>
      <c r="B324" s="38"/>
      <c r="C324" s="262" t="s">
        <v>492</v>
      </c>
      <c r="D324" s="262" t="s">
        <v>227</v>
      </c>
      <c r="E324" s="263" t="s">
        <v>493</v>
      </c>
      <c r="F324" s="264" t="s">
        <v>494</v>
      </c>
      <c r="G324" s="265" t="s">
        <v>224</v>
      </c>
      <c r="H324" s="266">
        <v>58.079999999999998</v>
      </c>
      <c r="I324" s="267"/>
      <c r="J324" s="268">
        <f>ROUND(I324*H324,2)</f>
        <v>0</v>
      </c>
      <c r="K324" s="269"/>
      <c r="L324" s="270"/>
      <c r="M324" s="271" t="s">
        <v>1</v>
      </c>
      <c r="N324" s="272" t="s">
        <v>44</v>
      </c>
      <c r="O324" s="90"/>
      <c r="P324" s="228">
        <f>O324*H324</f>
        <v>0</v>
      </c>
      <c r="Q324" s="228">
        <v>0.0015</v>
      </c>
      <c r="R324" s="228">
        <f>Q324*H324</f>
        <v>0.087120000000000003</v>
      </c>
      <c r="S324" s="228">
        <v>0</v>
      </c>
      <c r="T324" s="22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0" t="s">
        <v>377</v>
      </c>
      <c r="AT324" s="230" t="s">
        <v>227</v>
      </c>
      <c r="AU324" s="230" t="s">
        <v>89</v>
      </c>
      <c r="AY324" s="16" t="s">
        <v>124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6" t="s">
        <v>87</v>
      </c>
      <c r="BK324" s="231">
        <f>ROUND(I324*H324,2)</f>
        <v>0</v>
      </c>
      <c r="BL324" s="16" t="s">
        <v>282</v>
      </c>
      <c r="BM324" s="230" t="s">
        <v>495</v>
      </c>
    </row>
    <row r="325" s="13" customFormat="1">
      <c r="A325" s="13"/>
      <c r="B325" s="232"/>
      <c r="C325" s="233"/>
      <c r="D325" s="234" t="s">
        <v>133</v>
      </c>
      <c r="E325" s="235" t="s">
        <v>1</v>
      </c>
      <c r="F325" s="236" t="s">
        <v>490</v>
      </c>
      <c r="G325" s="233"/>
      <c r="H325" s="237">
        <v>52.799999999999997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133</v>
      </c>
      <c r="AU325" s="243" t="s">
        <v>89</v>
      </c>
      <c r="AV325" s="13" t="s">
        <v>89</v>
      </c>
      <c r="AW325" s="13" t="s">
        <v>35</v>
      </c>
      <c r="AX325" s="13" t="s">
        <v>79</v>
      </c>
      <c r="AY325" s="243" t="s">
        <v>124</v>
      </c>
    </row>
    <row r="326" s="14" customFormat="1">
      <c r="A326" s="14"/>
      <c r="B326" s="244"/>
      <c r="C326" s="245"/>
      <c r="D326" s="234" t="s">
        <v>133</v>
      </c>
      <c r="E326" s="246" t="s">
        <v>1</v>
      </c>
      <c r="F326" s="247" t="s">
        <v>134</v>
      </c>
      <c r="G326" s="245"/>
      <c r="H326" s="248">
        <v>52.799999999999997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133</v>
      </c>
      <c r="AU326" s="254" t="s">
        <v>89</v>
      </c>
      <c r="AV326" s="14" t="s">
        <v>135</v>
      </c>
      <c r="AW326" s="14" t="s">
        <v>35</v>
      </c>
      <c r="AX326" s="14" t="s">
        <v>87</v>
      </c>
      <c r="AY326" s="254" t="s">
        <v>124</v>
      </c>
    </row>
    <row r="327" s="13" customFormat="1">
      <c r="A327" s="13"/>
      <c r="B327" s="232"/>
      <c r="C327" s="233"/>
      <c r="D327" s="234" t="s">
        <v>133</v>
      </c>
      <c r="E327" s="233"/>
      <c r="F327" s="236" t="s">
        <v>496</v>
      </c>
      <c r="G327" s="233"/>
      <c r="H327" s="237">
        <v>58.079999999999998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133</v>
      </c>
      <c r="AU327" s="243" t="s">
        <v>89</v>
      </c>
      <c r="AV327" s="13" t="s">
        <v>89</v>
      </c>
      <c r="AW327" s="13" t="s">
        <v>4</v>
      </c>
      <c r="AX327" s="13" t="s">
        <v>87</v>
      </c>
      <c r="AY327" s="243" t="s">
        <v>124</v>
      </c>
    </row>
    <row r="328" s="2" customFormat="1" ht="16.5" customHeight="1">
      <c r="A328" s="37"/>
      <c r="B328" s="38"/>
      <c r="C328" s="262" t="s">
        <v>497</v>
      </c>
      <c r="D328" s="262" t="s">
        <v>227</v>
      </c>
      <c r="E328" s="263" t="s">
        <v>498</v>
      </c>
      <c r="F328" s="264" t="s">
        <v>499</v>
      </c>
      <c r="G328" s="265" t="s">
        <v>238</v>
      </c>
      <c r="H328" s="266">
        <v>5.1479999999999997</v>
      </c>
      <c r="I328" s="267"/>
      <c r="J328" s="268">
        <f>ROUND(I328*H328,2)</f>
        <v>0</v>
      </c>
      <c r="K328" s="269"/>
      <c r="L328" s="270"/>
      <c r="M328" s="271" t="s">
        <v>1</v>
      </c>
      <c r="N328" s="272" t="s">
        <v>44</v>
      </c>
      <c r="O328" s="90"/>
      <c r="P328" s="228">
        <f>O328*H328</f>
        <v>0</v>
      </c>
      <c r="Q328" s="228">
        <v>0.02</v>
      </c>
      <c r="R328" s="228">
        <f>Q328*H328</f>
        <v>0.10296</v>
      </c>
      <c r="S328" s="228">
        <v>0</v>
      </c>
      <c r="T328" s="22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0" t="s">
        <v>377</v>
      </c>
      <c r="AT328" s="230" t="s">
        <v>227</v>
      </c>
      <c r="AU328" s="230" t="s">
        <v>89</v>
      </c>
      <c r="AY328" s="16" t="s">
        <v>124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6" t="s">
        <v>87</v>
      </c>
      <c r="BK328" s="231">
        <f>ROUND(I328*H328,2)</f>
        <v>0</v>
      </c>
      <c r="BL328" s="16" t="s">
        <v>282</v>
      </c>
      <c r="BM328" s="230" t="s">
        <v>500</v>
      </c>
    </row>
    <row r="329" s="13" customFormat="1">
      <c r="A329" s="13"/>
      <c r="B329" s="232"/>
      <c r="C329" s="233"/>
      <c r="D329" s="234" t="s">
        <v>133</v>
      </c>
      <c r="E329" s="235" t="s">
        <v>1</v>
      </c>
      <c r="F329" s="236" t="s">
        <v>501</v>
      </c>
      <c r="G329" s="233"/>
      <c r="H329" s="237">
        <v>5.1479999999999997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133</v>
      </c>
      <c r="AU329" s="243" t="s">
        <v>89</v>
      </c>
      <c r="AV329" s="13" t="s">
        <v>89</v>
      </c>
      <c r="AW329" s="13" t="s">
        <v>35</v>
      </c>
      <c r="AX329" s="13" t="s">
        <v>79</v>
      </c>
      <c r="AY329" s="243" t="s">
        <v>124</v>
      </c>
    </row>
    <row r="330" s="14" customFormat="1">
      <c r="A330" s="14"/>
      <c r="B330" s="244"/>
      <c r="C330" s="245"/>
      <c r="D330" s="234" t="s">
        <v>133</v>
      </c>
      <c r="E330" s="246" t="s">
        <v>1</v>
      </c>
      <c r="F330" s="247" t="s">
        <v>134</v>
      </c>
      <c r="G330" s="245"/>
      <c r="H330" s="248">
        <v>5.1479999999999997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133</v>
      </c>
      <c r="AU330" s="254" t="s">
        <v>89</v>
      </c>
      <c r="AV330" s="14" t="s">
        <v>135</v>
      </c>
      <c r="AW330" s="14" t="s">
        <v>35</v>
      </c>
      <c r="AX330" s="14" t="s">
        <v>87</v>
      </c>
      <c r="AY330" s="254" t="s">
        <v>124</v>
      </c>
    </row>
    <row r="331" s="2" customFormat="1" ht="24.15" customHeight="1">
      <c r="A331" s="37"/>
      <c r="B331" s="38"/>
      <c r="C331" s="218" t="s">
        <v>502</v>
      </c>
      <c r="D331" s="218" t="s">
        <v>127</v>
      </c>
      <c r="E331" s="219" t="s">
        <v>503</v>
      </c>
      <c r="F331" s="220" t="s">
        <v>504</v>
      </c>
      <c r="G331" s="221" t="s">
        <v>224</v>
      </c>
      <c r="H331" s="222">
        <v>796.75</v>
      </c>
      <c r="I331" s="223"/>
      <c r="J331" s="224">
        <f>ROUND(I331*H331,2)</f>
        <v>0</v>
      </c>
      <c r="K331" s="225"/>
      <c r="L331" s="43"/>
      <c r="M331" s="226" t="s">
        <v>1</v>
      </c>
      <c r="N331" s="227" t="s">
        <v>44</v>
      </c>
      <c r="O331" s="90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0" t="s">
        <v>282</v>
      </c>
      <c r="AT331" s="230" t="s">
        <v>127</v>
      </c>
      <c r="AU331" s="230" t="s">
        <v>89</v>
      </c>
      <c r="AY331" s="16" t="s">
        <v>124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6" t="s">
        <v>87</v>
      </c>
      <c r="BK331" s="231">
        <f>ROUND(I331*H331,2)</f>
        <v>0</v>
      </c>
      <c r="BL331" s="16" t="s">
        <v>282</v>
      </c>
      <c r="BM331" s="230" t="s">
        <v>505</v>
      </c>
    </row>
    <row r="332" s="13" customFormat="1">
      <c r="A332" s="13"/>
      <c r="B332" s="232"/>
      <c r="C332" s="233"/>
      <c r="D332" s="234" t="s">
        <v>133</v>
      </c>
      <c r="E332" s="235" t="s">
        <v>1</v>
      </c>
      <c r="F332" s="236" t="s">
        <v>506</v>
      </c>
      <c r="G332" s="233"/>
      <c r="H332" s="237">
        <v>790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133</v>
      </c>
      <c r="AU332" s="243" t="s">
        <v>89</v>
      </c>
      <c r="AV332" s="13" t="s">
        <v>89</v>
      </c>
      <c r="AW332" s="13" t="s">
        <v>35</v>
      </c>
      <c r="AX332" s="13" t="s">
        <v>79</v>
      </c>
      <c r="AY332" s="243" t="s">
        <v>124</v>
      </c>
    </row>
    <row r="333" s="13" customFormat="1">
      <c r="A333" s="13"/>
      <c r="B333" s="232"/>
      <c r="C333" s="233"/>
      <c r="D333" s="234" t="s">
        <v>133</v>
      </c>
      <c r="E333" s="235" t="s">
        <v>1</v>
      </c>
      <c r="F333" s="236" t="s">
        <v>507</v>
      </c>
      <c r="G333" s="233"/>
      <c r="H333" s="237">
        <v>6.75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133</v>
      </c>
      <c r="AU333" s="243" t="s">
        <v>89</v>
      </c>
      <c r="AV333" s="13" t="s">
        <v>89</v>
      </c>
      <c r="AW333" s="13" t="s">
        <v>35</v>
      </c>
      <c r="AX333" s="13" t="s">
        <v>79</v>
      </c>
      <c r="AY333" s="243" t="s">
        <v>124</v>
      </c>
    </row>
    <row r="334" s="14" customFormat="1">
      <c r="A334" s="14"/>
      <c r="B334" s="244"/>
      <c r="C334" s="245"/>
      <c r="D334" s="234" t="s">
        <v>133</v>
      </c>
      <c r="E334" s="246" t="s">
        <v>1</v>
      </c>
      <c r="F334" s="247" t="s">
        <v>134</v>
      </c>
      <c r="G334" s="245"/>
      <c r="H334" s="248">
        <v>796.75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133</v>
      </c>
      <c r="AU334" s="254" t="s">
        <v>89</v>
      </c>
      <c r="AV334" s="14" t="s">
        <v>135</v>
      </c>
      <c r="AW334" s="14" t="s">
        <v>35</v>
      </c>
      <c r="AX334" s="14" t="s">
        <v>87</v>
      </c>
      <c r="AY334" s="254" t="s">
        <v>124</v>
      </c>
    </row>
    <row r="335" s="2" customFormat="1" ht="24.15" customHeight="1">
      <c r="A335" s="37"/>
      <c r="B335" s="38"/>
      <c r="C335" s="262" t="s">
        <v>508</v>
      </c>
      <c r="D335" s="262" t="s">
        <v>227</v>
      </c>
      <c r="E335" s="263" t="s">
        <v>509</v>
      </c>
      <c r="F335" s="264" t="s">
        <v>510</v>
      </c>
      <c r="G335" s="265" t="s">
        <v>224</v>
      </c>
      <c r="H335" s="266">
        <v>869</v>
      </c>
      <c r="I335" s="267"/>
      <c r="J335" s="268">
        <f>ROUND(I335*H335,2)</f>
        <v>0</v>
      </c>
      <c r="K335" s="269"/>
      <c r="L335" s="270"/>
      <c r="M335" s="271" t="s">
        <v>1</v>
      </c>
      <c r="N335" s="272" t="s">
        <v>44</v>
      </c>
      <c r="O335" s="90"/>
      <c r="P335" s="228">
        <f>O335*H335</f>
        <v>0</v>
      </c>
      <c r="Q335" s="228">
        <v>0.0023999999999999998</v>
      </c>
      <c r="R335" s="228">
        <f>Q335*H335</f>
        <v>2.0855999999999999</v>
      </c>
      <c r="S335" s="228">
        <v>0</v>
      </c>
      <c r="T335" s="229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0" t="s">
        <v>377</v>
      </c>
      <c r="AT335" s="230" t="s">
        <v>227</v>
      </c>
      <c r="AU335" s="230" t="s">
        <v>89</v>
      </c>
      <c r="AY335" s="16" t="s">
        <v>124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6" t="s">
        <v>87</v>
      </c>
      <c r="BK335" s="231">
        <f>ROUND(I335*H335,2)</f>
        <v>0</v>
      </c>
      <c r="BL335" s="16" t="s">
        <v>282</v>
      </c>
      <c r="BM335" s="230" t="s">
        <v>511</v>
      </c>
    </row>
    <row r="336" s="13" customFormat="1">
      <c r="A336" s="13"/>
      <c r="B336" s="232"/>
      <c r="C336" s="233"/>
      <c r="D336" s="234" t="s">
        <v>133</v>
      </c>
      <c r="E336" s="235" t="s">
        <v>1</v>
      </c>
      <c r="F336" s="236" t="s">
        <v>512</v>
      </c>
      <c r="G336" s="233"/>
      <c r="H336" s="237">
        <v>790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133</v>
      </c>
      <c r="AU336" s="243" t="s">
        <v>89</v>
      </c>
      <c r="AV336" s="13" t="s">
        <v>89</v>
      </c>
      <c r="AW336" s="13" t="s">
        <v>35</v>
      </c>
      <c r="AX336" s="13" t="s">
        <v>79</v>
      </c>
      <c r="AY336" s="243" t="s">
        <v>124</v>
      </c>
    </row>
    <row r="337" s="14" customFormat="1">
      <c r="A337" s="14"/>
      <c r="B337" s="244"/>
      <c r="C337" s="245"/>
      <c r="D337" s="234" t="s">
        <v>133</v>
      </c>
      <c r="E337" s="246" t="s">
        <v>1</v>
      </c>
      <c r="F337" s="247" t="s">
        <v>134</v>
      </c>
      <c r="G337" s="245"/>
      <c r="H337" s="248">
        <v>790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133</v>
      </c>
      <c r="AU337" s="254" t="s">
        <v>89</v>
      </c>
      <c r="AV337" s="14" t="s">
        <v>135</v>
      </c>
      <c r="AW337" s="14" t="s">
        <v>35</v>
      </c>
      <c r="AX337" s="14" t="s">
        <v>87</v>
      </c>
      <c r="AY337" s="254" t="s">
        <v>124</v>
      </c>
    </row>
    <row r="338" s="13" customFormat="1">
      <c r="A338" s="13"/>
      <c r="B338" s="232"/>
      <c r="C338" s="233"/>
      <c r="D338" s="234" t="s">
        <v>133</v>
      </c>
      <c r="E338" s="233"/>
      <c r="F338" s="236" t="s">
        <v>513</v>
      </c>
      <c r="G338" s="233"/>
      <c r="H338" s="237">
        <v>869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133</v>
      </c>
      <c r="AU338" s="243" t="s">
        <v>89</v>
      </c>
      <c r="AV338" s="13" t="s">
        <v>89</v>
      </c>
      <c r="AW338" s="13" t="s">
        <v>4</v>
      </c>
      <c r="AX338" s="13" t="s">
        <v>87</v>
      </c>
      <c r="AY338" s="243" t="s">
        <v>124</v>
      </c>
    </row>
    <row r="339" s="2" customFormat="1" ht="24.15" customHeight="1">
      <c r="A339" s="37"/>
      <c r="B339" s="38"/>
      <c r="C339" s="262" t="s">
        <v>514</v>
      </c>
      <c r="D339" s="262" t="s">
        <v>227</v>
      </c>
      <c r="E339" s="263" t="s">
        <v>515</v>
      </c>
      <c r="F339" s="264" t="s">
        <v>516</v>
      </c>
      <c r="G339" s="265" t="s">
        <v>224</v>
      </c>
      <c r="H339" s="266">
        <v>869</v>
      </c>
      <c r="I339" s="267"/>
      <c r="J339" s="268">
        <f>ROUND(I339*H339,2)</f>
        <v>0</v>
      </c>
      <c r="K339" s="269"/>
      <c r="L339" s="270"/>
      <c r="M339" s="271" t="s">
        <v>1</v>
      </c>
      <c r="N339" s="272" t="s">
        <v>44</v>
      </c>
      <c r="O339" s="90"/>
      <c r="P339" s="228">
        <f>O339*H339</f>
        <v>0</v>
      </c>
      <c r="Q339" s="228">
        <v>0.0028999999999999998</v>
      </c>
      <c r="R339" s="228">
        <f>Q339*H339</f>
        <v>2.5200999999999998</v>
      </c>
      <c r="S339" s="228">
        <v>0</v>
      </c>
      <c r="T339" s="22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0" t="s">
        <v>377</v>
      </c>
      <c r="AT339" s="230" t="s">
        <v>227</v>
      </c>
      <c r="AU339" s="230" t="s">
        <v>89</v>
      </c>
      <c r="AY339" s="16" t="s">
        <v>124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6" t="s">
        <v>87</v>
      </c>
      <c r="BK339" s="231">
        <f>ROUND(I339*H339,2)</f>
        <v>0</v>
      </c>
      <c r="BL339" s="16" t="s">
        <v>282</v>
      </c>
      <c r="BM339" s="230" t="s">
        <v>517</v>
      </c>
    </row>
    <row r="340" s="13" customFormat="1">
      <c r="A340" s="13"/>
      <c r="B340" s="232"/>
      <c r="C340" s="233"/>
      <c r="D340" s="234" t="s">
        <v>133</v>
      </c>
      <c r="E340" s="235" t="s">
        <v>1</v>
      </c>
      <c r="F340" s="236" t="s">
        <v>512</v>
      </c>
      <c r="G340" s="233"/>
      <c r="H340" s="237">
        <v>790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133</v>
      </c>
      <c r="AU340" s="243" t="s">
        <v>89</v>
      </c>
      <c r="AV340" s="13" t="s">
        <v>89</v>
      </c>
      <c r="AW340" s="13" t="s">
        <v>35</v>
      </c>
      <c r="AX340" s="13" t="s">
        <v>79</v>
      </c>
      <c r="AY340" s="243" t="s">
        <v>124</v>
      </c>
    </row>
    <row r="341" s="14" customFormat="1">
      <c r="A341" s="14"/>
      <c r="B341" s="244"/>
      <c r="C341" s="245"/>
      <c r="D341" s="234" t="s">
        <v>133</v>
      </c>
      <c r="E341" s="246" t="s">
        <v>1</v>
      </c>
      <c r="F341" s="247" t="s">
        <v>134</v>
      </c>
      <c r="G341" s="245"/>
      <c r="H341" s="248">
        <v>790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133</v>
      </c>
      <c r="AU341" s="254" t="s">
        <v>89</v>
      </c>
      <c r="AV341" s="14" t="s">
        <v>135</v>
      </c>
      <c r="AW341" s="14" t="s">
        <v>35</v>
      </c>
      <c r="AX341" s="14" t="s">
        <v>87</v>
      </c>
      <c r="AY341" s="254" t="s">
        <v>124</v>
      </c>
    </row>
    <row r="342" s="13" customFormat="1">
      <c r="A342" s="13"/>
      <c r="B342" s="232"/>
      <c r="C342" s="233"/>
      <c r="D342" s="234" t="s">
        <v>133</v>
      </c>
      <c r="E342" s="233"/>
      <c r="F342" s="236" t="s">
        <v>513</v>
      </c>
      <c r="G342" s="233"/>
      <c r="H342" s="237">
        <v>869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133</v>
      </c>
      <c r="AU342" s="243" t="s">
        <v>89</v>
      </c>
      <c r="AV342" s="13" t="s">
        <v>89</v>
      </c>
      <c r="AW342" s="13" t="s">
        <v>4</v>
      </c>
      <c r="AX342" s="13" t="s">
        <v>87</v>
      </c>
      <c r="AY342" s="243" t="s">
        <v>124</v>
      </c>
    </row>
    <row r="343" s="2" customFormat="1" ht="24.15" customHeight="1">
      <c r="A343" s="37"/>
      <c r="B343" s="38"/>
      <c r="C343" s="262" t="s">
        <v>518</v>
      </c>
      <c r="D343" s="262" t="s">
        <v>227</v>
      </c>
      <c r="E343" s="263" t="s">
        <v>519</v>
      </c>
      <c r="F343" s="264" t="s">
        <v>520</v>
      </c>
      <c r="G343" s="265" t="s">
        <v>224</v>
      </c>
      <c r="H343" s="266">
        <v>13.5</v>
      </c>
      <c r="I343" s="267"/>
      <c r="J343" s="268">
        <f>ROUND(I343*H343,2)</f>
        <v>0</v>
      </c>
      <c r="K343" s="269"/>
      <c r="L343" s="270"/>
      <c r="M343" s="271" t="s">
        <v>1</v>
      </c>
      <c r="N343" s="272" t="s">
        <v>44</v>
      </c>
      <c r="O343" s="90"/>
      <c r="P343" s="228">
        <f>O343*H343</f>
        <v>0</v>
      </c>
      <c r="Q343" s="228">
        <v>0.012</v>
      </c>
      <c r="R343" s="228">
        <f>Q343*H343</f>
        <v>0.16200000000000001</v>
      </c>
      <c r="S343" s="228">
        <v>0</v>
      </c>
      <c r="T343" s="22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0" t="s">
        <v>377</v>
      </c>
      <c r="AT343" s="230" t="s">
        <v>227</v>
      </c>
      <c r="AU343" s="230" t="s">
        <v>89</v>
      </c>
      <c r="AY343" s="16" t="s">
        <v>124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6" t="s">
        <v>87</v>
      </c>
      <c r="BK343" s="231">
        <f>ROUND(I343*H343,2)</f>
        <v>0</v>
      </c>
      <c r="BL343" s="16" t="s">
        <v>282</v>
      </c>
      <c r="BM343" s="230" t="s">
        <v>521</v>
      </c>
    </row>
    <row r="344" s="13" customFormat="1">
      <c r="A344" s="13"/>
      <c r="B344" s="232"/>
      <c r="C344" s="233"/>
      <c r="D344" s="234" t="s">
        <v>133</v>
      </c>
      <c r="E344" s="235" t="s">
        <v>1</v>
      </c>
      <c r="F344" s="236" t="s">
        <v>475</v>
      </c>
      <c r="G344" s="233"/>
      <c r="H344" s="237">
        <v>13.5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133</v>
      </c>
      <c r="AU344" s="243" t="s">
        <v>89</v>
      </c>
      <c r="AV344" s="13" t="s">
        <v>89</v>
      </c>
      <c r="AW344" s="13" t="s">
        <v>35</v>
      </c>
      <c r="AX344" s="13" t="s">
        <v>79</v>
      </c>
      <c r="AY344" s="243" t="s">
        <v>124</v>
      </c>
    </row>
    <row r="345" s="14" customFormat="1">
      <c r="A345" s="14"/>
      <c r="B345" s="244"/>
      <c r="C345" s="245"/>
      <c r="D345" s="234" t="s">
        <v>133</v>
      </c>
      <c r="E345" s="246" t="s">
        <v>1</v>
      </c>
      <c r="F345" s="247" t="s">
        <v>134</v>
      </c>
      <c r="G345" s="245"/>
      <c r="H345" s="248">
        <v>13.5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133</v>
      </c>
      <c r="AU345" s="254" t="s">
        <v>89</v>
      </c>
      <c r="AV345" s="14" t="s">
        <v>135</v>
      </c>
      <c r="AW345" s="14" t="s">
        <v>35</v>
      </c>
      <c r="AX345" s="14" t="s">
        <v>87</v>
      </c>
      <c r="AY345" s="254" t="s">
        <v>124</v>
      </c>
    </row>
    <row r="346" s="2" customFormat="1" ht="24.15" customHeight="1">
      <c r="A346" s="37"/>
      <c r="B346" s="38"/>
      <c r="C346" s="218" t="s">
        <v>522</v>
      </c>
      <c r="D346" s="218" t="s">
        <v>127</v>
      </c>
      <c r="E346" s="219" t="s">
        <v>523</v>
      </c>
      <c r="F346" s="220" t="s">
        <v>524</v>
      </c>
      <c r="G346" s="221" t="s">
        <v>367</v>
      </c>
      <c r="H346" s="222">
        <v>136.80000000000001</v>
      </c>
      <c r="I346" s="223"/>
      <c r="J346" s="224">
        <f>ROUND(I346*H346,2)</f>
        <v>0</v>
      </c>
      <c r="K346" s="225"/>
      <c r="L346" s="43"/>
      <c r="M346" s="226" t="s">
        <v>1</v>
      </c>
      <c r="N346" s="227" t="s">
        <v>44</v>
      </c>
      <c r="O346" s="90"/>
      <c r="P346" s="228">
        <f>O346*H346</f>
        <v>0</v>
      </c>
      <c r="Q346" s="228">
        <v>3.0000000000000001E-05</v>
      </c>
      <c r="R346" s="228">
        <f>Q346*H346</f>
        <v>0.0041040000000000009</v>
      </c>
      <c r="S346" s="228">
        <v>0</v>
      </c>
      <c r="T346" s="22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0" t="s">
        <v>282</v>
      </c>
      <c r="AT346" s="230" t="s">
        <v>127</v>
      </c>
      <c r="AU346" s="230" t="s">
        <v>89</v>
      </c>
      <c r="AY346" s="16" t="s">
        <v>124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6" t="s">
        <v>87</v>
      </c>
      <c r="BK346" s="231">
        <f>ROUND(I346*H346,2)</f>
        <v>0</v>
      </c>
      <c r="BL346" s="16" t="s">
        <v>282</v>
      </c>
      <c r="BM346" s="230" t="s">
        <v>525</v>
      </c>
    </row>
    <row r="347" s="13" customFormat="1">
      <c r="A347" s="13"/>
      <c r="B347" s="232"/>
      <c r="C347" s="233"/>
      <c r="D347" s="234" t="s">
        <v>133</v>
      </c>
      <c r="E347" s="235" t="s">
        <v>1</v>
      </c>
      <c r="F347" s="236" t="s">
        <v>526</v>
      </c>
      <c r="G347" s="233"/>
      <c r="H347" s="237">
        <v>136.80000000000001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133</v>
      </c>
      <c r="AU347" s="243" t="s">
        <v>89</v>
      </c>
      <c r="AV347" s="13" t="s">
        <v>89</v>
      </c>
      <c r="AW347" s="13" t="s">
        <v>35</v>
      </c>
      <c r="AX347" s="13" t="s">
        <v>79</v>
      </c>
      <c r="AY347" s="243" t="s">
        <v>124</v>
      </c>
    </row>
    <row r="348" s="14" customFormat="1">
      <c r="A348" s="14"/>
      <c r="B348" s="244"/>
      <c r="C348" s="245"/>
      <c r="D348" s="234" t="s">
        <v>133</v>
      </c>
      <c r="E348" s="246" t="s">
        <v>1</v>
      </c>
      <c r="F348" s="247" t="s">
        <v>134</v>
      </c>
      <c r="G348" s="245"/>
      <c r="H348" s="248">
        <v>136.80000000000001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133</v>
      </c>
      <c r="AU348" s="254" t="s">
        <v>89</v>
      </c>
      <c r="AV348" s="14" t="s">
        <v>135</v>
      </c>
      <c r="AW348" s="14" t="s">
        <v>35</v>
      </c>
      <c r="AX348" s="14" t="s">
        <v>87</v>
      </c>
      <c r="AY348" s="254" t="s">
        <v>124</v>
      </c>
    </row>
    <row r="349" s="2" customFormat="1" ht="21.75" customHeight="1">
      <c r="A349" s="37"/>
      <c r="B349" s="38"/>
      <c r="C349" s="262" t="s">
        <v>527</v>
      </c>
      <c r="D349" s="262" t="s">
        <v>227</v>
      </c>
      <c r="E349" s="263" t="s">
        <v>528</v>
      </c>
      <c r="F349" s="264" t="s">
        <v>529</v>
      </c>
      <c r="G349" s="265" t="s">
        <v>367</v>
      </c>
      <c r="H349" s="266">
        <v>150.47999999999999</v>
      </c>
      <c r="I349" s="267"/>
      <c r="J349" s="268">
        <f>ROUND(I349*H349,2)</f>
        <v>0</v>
      </c>
      <c r="K349" s="269"/>
      <c r="L349" s="270"/>
      <c r="M349" s="271" t="s">
        <v>1</v>
      </c>
      <c r="N349" s="272" t="s">
        <v>44</v>
      </c>
      <c r="O349" s="90"/>
      <c r="P349" s="228">
        <f>O349*H349</f>
        <v>0</v>
      </c>
      <c r="Q349" s="228">
        <v>0.00038000000000000002</v>
      </c>
      <c r="R349" s="228">
        <f>Q349*H349</f>
        <v>0.057182400000000001</v>
      </c>
      <c r="S349" s="228">
        <v>0</v>
      </c>
      <c r="T349" s="229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0" t="s">
        <v>377</v>
      </c>
      <c r="AT349" s="230" t="s">
        <v>227</v>
      </c>
      <c r="AU349" s="230" t="s">
        <v>89</v>
      </c>
      <c r="AY349" s="16" t="s">
        <v>124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6" t="s">
        <v>87</v>
      </c>
      <c r="BK349" s="231">
        <f>ROUND(I349*H349,2)</f>
        <v>0</v>
      </c>
      <c r="BL349" s="16" t="s">
        <v>282</v>
      </c>
      <c r="BM349" s="230" t="s">
        <v>530</v>
      </c>
    </row>
    <row r="350" s="13" customFormat="1">
      <c r="A350" s="13"/>
      <c r="B350" s="232"/>
      <c r="C350" s="233"/>
      <c r="D350" s="234" t="s">
        <v>133</v>
      </c>
      <c r="E350" s="235" t="s">
        <v>1</v>
      </c>
      <c r="F350" s="236" t="s">
        <v>526</v>
      </c>
      <c r="G350" s="233"/>
      <c r="H350" s="237">
        <v>136.80000000000001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133</v>
      </c>
      <c r="AU350" s="243" t="s">
        <v>89</v>
      </c>
      <c r="AV350" s="13" t="s">
        <v>89</v>
      </c>
      <c r="AW350" s="13" t="s">
        <v>35</v>
      </c>
      <c r="AX350" s="13" t="s">
        <v>79</v>
      </c>
      <c r="AY350" s="243" t="s">
        <v>124</v>
      </c>
    </row>
    <row r="351" s="14" customFormat="1">
      <c r="A351" s="14"/>
      <c r="B351" s="244"/>
      <c r="C351" s="245"/>
      <c r="D351" s="234" t="s">
        <v>133</v>
      </c>
      <c r="E351" s="246" t="s">
        <v>1</v>
      </c>
      <c r="F351" s="247" t="s">
        <v>134</v>
      </c>
      <c r="G351" s="245"/>
      <c r="H351" s="248">
        <v>136.80000000000001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133</v>
      </c>
      <c r="AU351" s="254" t="s">
        <v>89</v>
      </c>
      <c r="AV351" s="14" t="s">
        <v>135</v>
      </c>
      <c r="AW351" s="14" t="s">
        <v>35</v>
      </c>
      <c r="AX351" s="14" t="s">
        <v>87</v>
      </c>
      <c r="AY351" s="254" t="s">
        <v>124</v>
      </c>
    </row>
    <row r="352" s="13" customFormat="1">
      <c r="A352" s="13"/>
      <c r="B352" s="232"/>
      <c r="C352" s="233"/>
      <c r="D352" s="234" t="s">
        <v>133</v>
      </c>
      <c r="E352" s="233"/>
      <c r="F352" s="236" t="s">
        <v>531</v>
      </c>
      <c r="G352" s="233"/>
      <c r="H352" s="237">
        <v>150.47999999999999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133</v>
      </c>
      <c r="AU352" s="243" t="s">
        <v>89</v>
      </c>
      <c r="AV352" s="13" t="s">
        <v>89</v>
      </c>
      <c r="AW352" s="13" t="s">
        <v>4</v>
      </c>
      <c r="AX352" s="13" t="s">
        <v>87</v>
      </c>
      <c r="AY352" s="243" t="s">
        <v>124</v>
      </c>
    </row>
    <row r="353" s="2" customFormat="1" ht="24.15" customHeight="1">
      <c r="A353" s="37"/>
      <c r="B353" s="38"/>
      <c r="C353" s="218" t="s">
        <v>532</v>
      </c>
      <c r="D353" s="218" t="s">
        <v>127</v>
      </c>
      <c r="E353" s="219" t="s">
        <v>533</v>
      </c>
      <c r="F353" s="220" t="s">
        <v>534</v>
      </c>
      <c r="G353" s="221" t="s">
        <v>367</v>
      </c>
      <c r="H353" s="222">
        <v>120</v>
      </c>
      <c r="I353" s="223"/>
      <c r="J353" s="224">
        <f>ROUND(I353*H353,2)</f>
        <v>0</v>
      </c>
      <c r="K353" s="225"/>
      <c r="L353" s="43"/>
      <c r="M353" s="226" t="s">
        <v>1</v>
      </c>
      <c r="N353" s="227" t="s">
        <v>44</v>
      </c>
      <c r="O353" s="90"/>
      <c r="P353" s="228">
        <f>O353*H353</f>
        <v>0</v>
      </c>
      <c r="Q353" s="228">
        <v>0</v>
      </c>
      <c r="R353" s="228">
        <f>Q353*H353</f>
        <v>0</v>
      </c>
      <c r="S353" s="228">
        <v>0.00084999999999999995</v>
      </c>
      <c r="T353" s="229">
        <f>S353*H353</f>
        <v>0.10199999999999999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0" t="s">
        <v>282</v>
      </c>
      <c r="AT353" s="230" t="s">
        <v>127</v>
      </c>
      <c r="AU353" s="230" t="s">
        <v>89</v>
      </c>
      <c r="AY353" s="16" t="s">
        <v>124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6" t="s">
        <v>87</v>
      </c>
      <c r="BK353" s="231">
        <f>ROUND(I353*H353,2)</f>
        <v>0</v>
      </c>
      <c r="BL353" s="16" t="s">
        <v>282</v>
      </c>
      <c r="BM353" s="230" t="s">
        <v>535</v>
      </c>
    </row>
    <row r="354" s="13" customFormat="1">
      <c r="A354" s="13"/>
      <c r="B354" s="232"/>
      <c r="C354" s="233"/>
      <c r="D354" s="234" t="s">
        <v>133</v>
      </c>
      <c r="E354" s="235" t="s">
        <v>1</v>
      </c>
      <c r="F354" s="236" t="s">
        <v>536</v>
      </c>
      <c r="G354" s="233"/>
      <c r="H354" s="237">
        <v>120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133</v>
      </c>
      <c r="AU354" s="243" t="s">
        <v>89</v>
      </c>
      <c r="AV354" s="13" t="s">
        <v>89</v>
      </c>
      <c r="AW354" s="13" t="s">
        <v>35</v>
      </c>
      <c r="AX354" s="13" t="s">
        <v>79</v>
      </c>
      <c r="AY354" s="243" t="s">
        <v>124</v>
      </c>
    </row>
    <row r="355" s="14" customFormat="1">
      <c r="A355" s="14"/>
      <c r="B355" s="244"/>
      <c r="C355" s="245"/>
      <c r="D355" s="234" t="s">
        <v>133</v>
      </c>
      <c r="E355" s="246" t="s">
        <v>1</v>
      </c>
      <c r="F355" s="247" t="s">
        <v>134</v>
      </c>
      <c r="G355" s="245"/>
      <c r="H355" s="248">
        <v>120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133</v>
      </c>
      <c r="AU355" s="254" t="s">
        <v>89</v>
      </c>
      <c r="AV355" s="14" t="s">
        <v>135</v>
      </c>
      <c r="AW355" s="14" t="s">
        <v>35</v>
      </c>
      <c r="AX355" s="14" t="s">
        <v>87</v>
      </c>
      <c r="AY355" s="254" t="s">
        <v>124</v>
      </c>
    </row>
    <row r="356" s="2" customFormat="1" ht="24.15" customHeight="1">
      <c r="A356" s="37"/>
      <c r="B356" s="38"/>
      <c r="C356" s="218" t="s">
        <v>537</v>
      </c>
      <c r="D356" s="218" t="s">
        <v>127</v>
      </c>
      <c r="E356" s="219" t="s">
        <v>538</v>
      </c>
      <c r="F356" s="220" t="s">
        <v>539</v>
      </c>
      <c r="G356" s="221" t="s">
        <v>461</v>
      </c>
      <c r="H356" s="273"/>
      <c r="I356" s="223"/>
      <c r="J356" s="224">
        <f>ROUND(I356*H356,2)</f>
        <v>0</v>
      </c>
      <c r="K356" s="225"/>
      <c r="L356" s="43"/>
      <c r="M356" s="226" t="s">
        <v>1</v>
      </c>
      <c r="N356" s="227" t="s">
        <v>44</v>
      </c>
      <c r="O356" s="90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30" t="s">
        <v>282</v>
      </c>
      <c r="AT356" s="230" t="s">
        <v>127</v>
      </c>
      <c r="AU356" s="230" t="s">
        <v>89</v>
      </c>
      <c r="AY356" s="16" t="s">
        <v>124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6" t="s">
        <v>87</v>
      </c>
      <c r="BK356" s="231">
        <f>ROUND(I356*H356,2)</f>
        <v>0</v>
      </c>
      <c r="BL356" s="16" t="s">
        <v>282</v>
      </c>
      <c r="BM356" s="230" t="s">
        <v>540</v>
      </c>
    </row>
    <row r="357" s="12" customFormat="1" ht="22.8" customHeight="1">
      <c r="A357" s="12"/>
      <c r="B357" s="202"/>
      <c r="C357" s="203"/>
      <c r="D357" s="204" t="s">
        <v>78</v>
      </c>
      <c r="E357" s="216" t="s">
        <v>541</v>
      </c>
      <c r="F357" s="216" t="s">
        <v>542</v>
      </c>
      <c r="G357" s="203"/>
      <c r="H357" s="203"/>
      <c r="I357" s="206"/>
      <c r="J357" s="217">
        <f>BK357</f>
        <v>0</v>
      </c>
      <c r="K357" s="203"/>
      <c r="L357" s="208"/>
      <c r="M357" s="209"/>
      <c r="N357" s="210"/>
      <c r="O357" s="210"/>
      <c r="P357" s="211">
        <f>SUM(P358:P393)</f>
        <v>0</v>
      </c>
      <c r="Q357" s="210"/>
      <c r="R357" s="211">
        <f>SUM(R358:R393)</f>
        <v>0.03397</v>
      </c>
      <c r="S357" s="210"/>
      <c r="T357" s="212">
        <f>SUM(T358:T393)</f>
        <v>0.19344999999999998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3" t="s">
        <v>89</v>
      </c>
      <c r="AT357" s="214" t="s">
        <v>78</v>
      </c>
      <c r="AU357" s="214" t="s">
        <v>87</v>
      </c>
      <c r="AY357" s="213" t="s">
        <v>124</v>
      </c>
      <c r="BK357" s="215">
        <f>SUM(BK358:BK393)</f>
        <v>0</v>
      </c>
    </row>
    <row r="358" s="2" customFormat="1" ht="24.15" customHeight="1">
      <c r="A358" s="37"/>
      <c r="B358" s="38"/>
      <c r="C358" s="218" t="s">
        <v>543</v>
      </c>
      <c r="D358" s="218" t="s">
        <v>127</v>
      </c>
      <c r="E358" s="219" t="s">
        <v>544</v>
      </c>
      <c r="F358" s="220" t="s">
        <v>545</v>
      </c>
      <c r="G358" s="221" t="s">
        <v>264</v>
      </c>
      <c r="H358" s="222">
        <v>3</v>
      </c>
      <c r="I358" s="223"/>
      <c r="J358" s="224">
        <f>ROUND(I358*H358,2)</f>
        <v>0</v>
      </c>
      <c r="K358" s="225"/>
      <c r="L358" s="43"/>
      <c r="M358" s="226" t="s">
        <v>1</v>
      </c>
      <c r="N358" s="227" t="s">
        <v>44</v>
      </c>
      <c r="O358" s="90"/>
      <c r="P358" s="228">
        <f>O358*H358</f>
        <v>0</v>
      </c>
      <c r="Q358" s="228">
        <v>0.0021299999999999999</v>
      </c>
      <c r="R358" s="228">
        <f>Q358*H358</f>
        <v>0.0063899999999999998</v>
      </c>
      <c r="S358" s="228">
        <v>0</v>
      </c>
      <c r="T358" s="229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0" t="s">
        <v>282</v>
      </c>
      <c r="AT358" s="230" t="s">
        <v>127</v>
      </c>
      <c r="AU358" s="230" t="s">
        <v>89</v>
      </c>
      <c r="AY358" s="16" t="s">
        <v>124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6" t="s">
        <v>87</v>
      </c>
      <c r="BK358" s="231">
        <f>ROUND(I358*H358,2)</f>
        <v>0</v>
      </c>
      <c r="BL358" s="16" t="s">
        <v>282</v>
      </c>
      <c r="BM358" s="230" t="s">
        <v>546</v>
      </c>
    </row>
    <row r="359" s="13" customFormat="1">
      <c r="A359" s="13"/>
      <c r="B359" s="232"/>
      <c r="C359" s="233"/>
      <c r="D359" s="234" t="s">
        <v>133</v>
      </c>
      <c r="E359" s="235" t="s">
        <v>1</v>
      </c>
      <c r="F359" s="236" t="s">
        <v>141</v>
      </c>
      <c r="G359" s="233"/>
      <c r="H359" s="237">
        <v>3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133</v>
      </c>
      <c r="AU359" s="243" t="s">
        <v>89</v>
      </c>
      <c r="AV359" s="13" t="s">
        <v>89</v>
      </c>
      <c r="AW359" s="13" t="s">
        <v>35</v>
      </c>
      <c r="AX359" s="13" t="s">
        <v>79</v>
      </c>
      <c r="AY359" s="243" t="s">
        <v>124</v>
      </c>
    </row>
    <row r="360" s="14" customFormat="1">
      <c r="A360" s="14"/>
      <c r="B360" s="244"/>
      <c r="C360" s="245"/>
      <c r="D360" s="234" t="s">
        <v>133</v>
      </c>
      <c r="E360" s="246" t="s">
        <v>1</v>
      </c>
      <c r="F360" s="247" t="s">
        <v>134</v>
      </c>
      <c r="G360" s="245"/>
      <c r="H360" s="248">
        <v>3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133</v>
      </c>
      <c r="AU360" s="254" t="s">
        <v>89</v>
      </c>
      <c r="AV360" s="14" t="s">
        <v>135</v>
      </c>
      <c r="AW360" s="14" t="s">
        <v>35</v>
      </c>
      <c r="AX360" s="14" t="s">
        <v>87</v>
      </c>
      <c r="AY360" s="254" t="s">
        <v>124</v>
      </c>
    </row>
    <row r="361" s="2" customFormat="1" ht="16.5" customHeight="1">
      <c r="A361" s="37"/>
      <c r="B361" s="38"/>
      <c r="C361" s="218" t="s">
        <v>547</v>
      </c>
      <c r="D361" s="218" t="s">
        <v>127</v>
      </c>
      <c r="E361" s="219" t="s">
        <v>548</v>
      </c>
      <c r="F361" s="220" t="s">
        <v>549</v>
      </c>
      <c r="G361" s="221" t="s">
        <v>367</v>
      </c>
      <c r="H361" s="222">
        <v>4</v>
      </c>
      <c r="I361" s="223"/>
      <c r="J361" s="224">
        <f>ROUND(I361*H361,2)</f>
        <v>0</v>
      </c>
      <c r="K361" s="225"/>
      <c r="L361" s="43"/>
      <c r="M361" s="226" t="s">
        <v>1</v>
      </c>
      <c r="N361" s="227" t="s">
        <v>44</v>
      </c>
      <c r="O361" s="90"/>
      <c r="P361" s="228">
        <f>O361*H361</f>
        <v>0</v>
      </c>
      <c r="Q361" s="228">
        <v>0</v>
      </c>
      <c r="R361" s="228">
        <f>Q361*H361</f>
        <v>0</v>
      </c>
      <c r="S361" s="228">
        <v>0.03065</v>
      </c>
      <c r="T361" s="229">
        <f>S361*H361</f>
        <v>0.1226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0" t="s">
        <v>282</v>
      </c>
      <c r="AT361" s="230" t="s">
        <v>127</v>
      </c>
      <c r="AU361" s="230" t="s">
        <v>89</v>
      </c>
      <c r="AY361" s="16" t="s">
        <v>124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6" t="s">
        <v>87</v>
      </c>
      <c r="BK361" s="231">
        <f>ROUND(I361*H361,2)</f>
        <v>0</v>
      </c>
      <c r="BL361" s="16" t="s">
        <v>282</v>
      </c>
      <c r="BM361" s="230" t="s">
        <v>550</v>
      </c>
    </row>
    <row r="362" s="13" customFormat="1">
      <c r="A362" s="13"/>
      <c r="B362" s="232"/>
      <c r="C362" s="233"/>
      <c r="D362" s="234" t="s">
        <v>133</v>
      </c>
      <c r="E362" s="235" t="s">
        <v>1</v>
      </c>
      <c r="F362" s="236" t="s">
        <v>551</v>
      </c>
      <c r="G362" s="233"/>
      <c r="H362" s="237">
        <v>4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133</v>
      </c>
      <c r="AU362" s="243" t="s">
        <v>89</v>
      </c>
      <c r="AV362" s="13" t="s">
        <v>89</v>
      </c>
      <c r="AW362" s="13" t="s">
        <v>35</v>
      </c>
      <c r="AX362" s="13" t="s">
        <v>79</v>
      </c>
      <c r="AY362" s="243" t="s">
        <v>124</v>
      </c>
    </row>
    <row r="363" s="14" customFormat="1">
      <c r="A363" s="14"/>
      <c r="B363" s="244"/>
      <c r="C363" s="245"/>
      <c r="D363" s="234" t="s">
        <v>133</v>
      </c>
      <c r="E363" s="246" t="s">
        <v>1</v>
      </c>
      <c r="F363" s="247" t="s">
        <v>134</v>
      </c>
      <c r="G363" s="245"/>
      <c r="H363" s="248">
        <v>4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133</v>
      </c>
      <c r="AU363" s="254" t="s">
        <v>89</v>
      </c>
      <c r="AV363" s="14" t="s">
        <v>135</v>
      </c>
      <c r="AW363" s="14" t="s">
        <v>35</v>
      </c>
      <c r="AX363" s="14" t="s">
        <v>87</v>
      </c>
      <c r="AY363" s="254" t="s">
        <v>124</v>
      </c>
    </row>
    <row r="364" s="2" customFormat="1" ht="16.5" customHeight="1">
      <c r="A364" s="37"/>
      <c r="B364" s="38"/>
      <c r="C364" s="218" t="s">
        <v>552</v>
      </c>
      <c r="D364" s="218" t="s">
        <v>127</v>
      </c>
      <c r="E364" s="219" t="s">
        <v>553</v>
      </c>
      <c r="F364" s="220" t="s">
        <v>554</v>
      </c>
      <c r="G364" s="221" t="s">
        <v>367</v>
      </c>
      <c r="H364" s="222">
        <v>4</v>
      </c>
      <c r="I364" s="223"/>
      <c r="J364" s="224">
        <f>ROUND(I364*H364,2)</f>
        <v>0</v>
      </c>
      <c r="K364" s="225"/>
      <c r="L364" s="43"/>
      <c r="M364" s="226" t="s">
        <v>1</v>
      </c>
      <c r="N364" s="227" t="s">
        <v>44</v>
      </c>
      <c r="O364" s="90"/>
      <c r="P364" s="228">
        <f>O364*H364</f>
        <v>0</v>
      </c>
      <c r="Q364" s="228">
        <v>0</v>
      </c>
      <c r="R364" s="228">
        <f>Q364*H364</f>
        <v>0</v>
      </c>
      <c r="S364" s="228">
        <v>0.00263</v>
      </c>
      <c r="T364" s="229">
        <f>S364*H364</f>
        <v>0.01052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0" t="s">
        <v>282</v>
      </c>
      <c r="AT364" s="230" t="s">
        <v>127</v>
      </c>
      <c r="AU364" s="230" t="s">
        <v>89</v>
      </c>
      <c r="AY364" s="16" t="s">
        <v>124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6" t="s">
        <v>87</v>
      </c>
      <c r="BK364" s="231">
        <f>ROUND(I364*H364,2)</f>
        <v>0</v>
      </c>
      <c r="BL364" s="16" t="s">
        <v>282</v>
      </c>
      <c r="BM364" s="230" t="s">
        <v>555</v>
      </c>
    </row>
    <row r="365" s="2" customFormat="1">
      <c r="A365" s="37"/>
      <c r="B365" s="38"/>
      <c r="C365" s="39"/>
      <c r="D365" s="234" t="s">
        <v>139</v>
      </c>
      <c r="E365" s="39"/>
      <c r="F365" s="255" t="s">
        <v>556</v>
      </c>
      <c r="G365" s="39"/>
      <c r="H365" s="39"/>
      <c r="I365" s="256"/>
      <c r="J365" s="39"/>
      <c r="K365" s="39"/>
      <c r="L365" s="43"/>
      <c r="M365" s="257"/>
      <c r="N365" s="258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139</v>
      </c>
      <c r="AU365" s="16" t="s">
        <v>89</v>
      </c>
    </row>
    <row r="366" s="13" customFormat="1">
      <c r="A366" s="13"/>
      <c r="B366" s="232"/>
      <c r="C366" s="233"/>
      <c r="D366" s="234" t="s">
        <v>133</v>
      </c>
      <c r="E366" s="235" t="s">
        <v>1</v>
      </c>
      <c r="F366" s="236" t="s">
        <v>557</v>
      </c>
      <c r="G366" s="233"/>
      <c r="H366" s="237">
        <v>4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133</v>
      </c>
      <c r="AU366" s="243" t="s">
        <v>89</v>
      </c>
      <c r="AV366" s="13" t="s">
        <v>89</v>
      </c>
      <c r="AW366" s="13" t="s">
        <v>35</v>
      </c>
      <c r="AX366" s="13" t="s">
        <v>79</v>
      </c>
      <c r="AY366" s="243" t="s">
        <v>124</v>
      </c>
    </row>
    <row r="367" s="14" customFormat="1">
      <c r="A367" s="14"/>
      <c r="B367" s="244"/>
      <c r="C367" s="245"/>
      <c r="D367" s="234" t="s">
        <v>133</v>
      </c>
      <c r="E367" s="246" t="s">
        <v>1</v>
      </c>
      <c r="F367" s="247" t="s">
        <v>134</v>
      </c>
      <c r="G367" s="245"/>
      <c r="H367" s="248">
        <v>4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133</v>
      </c>
      <c r="AU367" s="254" t="s">
        <v>89</v>
      </c>
      <c r="AV367" s="14" t="s">
        <v>135</v>
      </c>
      <c r="AW367" s="14" t="s">
        <v>35</v>
      </c>
      <c r="AX367" s="14" t="s">
        <v>87</v>
      </c>
      <c r="AY367" s="254" t="s">
        <v>124</v>
      </c>
    </row>
    <row r="368" s="2" customFormat="1" ht="16.5" customHeight="1">
      <c r="A368" s="37"/>
      <c r="B368" s="38"/>
      <c r="C368" s="218" t="s">
        <v>558</v>
      </c>
      <c r="D368" s="218" t="s">
        <v>127</v>
      </c>
      <c r="E368" s="219" t="s">
        <v>559</v>
      </c>
      <c r="F368" s="220" t="s">
        <v>560</v>
      </c>
      <c r="G368" s="221" t="s">
        <v>367</v>
      </c>
      <c r="H368" s="222">
        <v>3</v>
      </c>
      <c r="I368" s="223"/>
      <c r="J368" s="224">
        <f>ROUND(I368*H368,2)</f>
        <v>0</v>
      </c>
      <c r="K368" s="225"/>
      <c r="L368" s="43"/>
      <c r="M368" s="226" t="s">
        <v>1</v>
      </c>
      <c r="N368" s="227" t="s">
        <v>44</v>
      </c>
      <c r="O368" s="90"/>
      <c r="P368" s="228">
        <f>O368*H368</f>
        <v>0</v>
      </c>
      <c r="Q368" s="228">
        <v>0.0012999999999999999</v>
      </c>
      <c r="R368" s="228">
        <f>Q368*H368</f>
        <v>0.0038999999999999998</v>
      </c>
      <c r="S368" s="228">
        <v>0</v>
      </c>
      <c r="T368" s="229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0" t="s">
        <v>282</v>
      </c>
      <c r="AT368" s="230" t="s">
        <v>127</v>
      </c>
      <c r="AU368" s="230" t="s">
        <v>89</v>
      </c>
      <c r="AY368" s="16" t="s">
        <v>124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6" t="s">
        <v>87</v>
      </c>
      <c r="BK368" s="231">
        <f>ROUND(I368*H368,2)</f>
        <v>0</v>
      </c>
      <c r="BL368" s="16" t="s">
        <v>282</v>
      </c>
      <c r="BM368" s="230" t="s">
        <v>561</v>
      </c>
    </row>
    <row r="369" s="13" customFormat="1">
      <c r="A369" s="13"/>
      <c r="B369" s="232"/>
      <c r="C369" s="233"/>
      <c r="D369" s="234" t="s">
        <v>133</v>
      </c>
      <c r="E369" s="235" t="s">
        <v>1</v>
      </c>
      <c r="F369" s="236" t="s">
        <v>562</v>
      </c>
      <c r="G369" s="233"/>
      <c r="H369" s="237">
        <v>3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133</v>
      </c>
      <c r="AU369" s="243" t="s">
        <v>89</v>
      </c>
      <c r="AV369" s="13" t="s">
        <v>89</v>
      </c>
      <c r="AW369" s="13" t="s">
        <v>35</v>
      </c>
      <c r="AX369" s="13" t="s">
        <v>79</v>
      </c>
      <c r="AY369" s="243" t="s">
        <v>124</v>
      </c>
    </row>
    <row r="370" s="14" customFormat="1">
      <c r="A370" s="14"/>
      <c r="B370" s="244"/>
      <c r="C370" s="245"/>
      <c r="D370" s="234" t="s">
        <v>133</v>
      </c>
      <c r="E370" s="246" t="s">
        <v>1</v>
      </c>
      <c r="F370" s="247" t="s">
        <v>134</v>
      </c>
      <c r="G370" s="245"/>
      <c r="H370" s="248">
        <v>3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133</v>
      </c>
      <c r="AU370" s="254" t="s">
        <v>89</v>
      </c>
      <c r="AV370" s="14" t="s">
        <v>135</v>
      </c>
      <c r="AW370" s="14" t="s">
        <v>35</v>
      </c>
      <c r="AX370" s="14" t="s">
        <v>87</v>
      </c>
      <c r="AY370" s="254" t="s">
        <v>124</v>
      </c>
    </row>
    <row r="371" s="2" customFormat="1" ht="16.5" customHeight="1">
      <c r="A371" s="37"/>
      <c r="B371" s="38"/>
      <c r="C371" s="218" t="s">
        <v>563</v>
      </c>
      <c r="D371" s="218" t="s">
        <v>127</v>
      </c>
      <c r="E371" s="219" t="s">
        <v>564</v>
      </c>
      <c r="F371" s="220" t="s">
        <v>565</v>
      </c>
      <c r="G371" s="221" t="s">
        <v>367</v>
      </c>
      <c r="H371" s="222">
        <v>4</v>
      </c>
      <c r="I371" s="223"/>
      <c r="J371" s="224">
        <f>ROUND(I371*H371,2)</f>
        <v>0</v>
      </c>
      <c r="K371" s="225"/>
      <c r="L371" s="43"/>
      <c r="M371" s="226" t="s">
        <v>1</v>
      </c>
      <c r="N371" s="227" t="s">
        <v>44</v>
      </c>
      <c r="O371" s="90"/>
      <c r="P371" s="228">
        <f>O371*H371</f>
        <v>0</v>
      </c>
      <c r="Q371" s="228">
        <v>0.0015200000000000001</v>
      </c>
      <c r="R371" s="228">
        <f>Q371*H371</f>
        <v>0.0060800000000000003</v>
      </c>
      <c r="S371" s="228">
        <v>0</v>
      </c>
      <c r="T371" s="229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0" t="s">
        <v>282</v>
      </c>
      <c r="AT371" s="230" t="s">
        <v>127</v>
      </c>
      <c r="AU371" s="230" t="s">
        <v>89</v>
      </c>
      <c r="AY371" s="16" t="s">
        <v>124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6" t="s">
        <v>87</v>
      </c>
      <c r="BK371" s="231">
        <f>ROUND(I371*H371,2)</f>
        <v>0</v>
      </c>
      <c r="BL371" s="16" t="s">
        <v>282</v>
      </c>
      <c r="BM371" s="230" t="s">
        <v>566</v>
      </c>
    </row>
    <row r="372" s="13" customFormat="1">
      <c r="A372" s="13"/>
      <c r="B372" s="232"/>
      <c r="C372" s="233"/>
      <c r="D372" s="234" t="s">
        <v>133</v>
      </c>
      <c r="E372" s="235" t="s">
        <v>1</v>
      </c>
      <c r="F372" s="236" t="s">
        <v>567</v>
      </c>
      <c r="G372" s="233"/>
      <c r="H372" s="237">
        <v>4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133</v>
      </c>
      <c r="AU372" s="243" t="s">
        <v>89</v>
      </c>
      <c r="AV372" s="13" t="s">
        <v>89</v>
      </c>
      <c r="AW372" s="13" t="s">
        <v>35</v>
      </c>
      <c r="AX372" s="13" t="s">
        <v>79</v>
      </c>
      <c r="AY372" s="243" t="s">
        <v>124</v>
      </c>
    </row>
    <row r="373" s="14" customFormat="1">
      <c r="A373" s="14"/>
      <c r="B373" s="244"/>
      <c r="C373" s="245"/>
      <c r="D373" s="234" t="s">
        <v>133</v>
      </c>
      <c r="E373" s="246" t="s">
        <v>1</v>
      </c>
      <c r="F373" s="247" t="s">
        <v>134</v>
      </c>
      <c r="G373" s="245"/>
      <c r="H373" s="248">
        <v>4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133</v>
      </c>
      <c r="AU373" s="254" t="s">
        <v>89</v>
      </c>
      <c r="AV373" s="14" t="s">
        <v>135</v>
      </c>
      <c r="AW373" s="14" t="s">
        <v>35</v>
      </c>
      <c r="AX373" s="14" t="s">
        <v>87</v>
      </c>
      <c r="AY373" s="254" t="s">
        <v>124</v>
      </c>
    </row>
    <row r="374" s="2" customFormat="1" ht="16.5" customHeight="1">
      <c r="A374" s="37"/>
      <c r="B374" s="38"/>
      <c r="C374" s="218" t="s">
        <v>568</v>
      </c>
      <c r="D374" s="218" t="s">
        <v>127</v>
      </c>
      <c r="E374" s="219" t="s">
        <v>569</v>
      </c>
      <c r="F374" s="220" t="s">
        <v>570</v>
      </c>
      <c r="G374" s="221" t="s">
        <v>264</v>
      </c>
      <c r="H374" s="222">
        <v>3</v>
      </c>
      <c r="I374" s="223"/>
      <c r="J374" s="224">
        <f>ROUND(I374*H374,2)</f>
        <v>0</v>
      </c>
      <c r="K374" s="225"/>
      <c r="L374" s="43"/>
      <c r="M374" s="226" t="s">
        <v>1</v>
      </c>
      <c r="N374" s="227" t="s">
        <v>44</v>
      </c>
      <c r="O374" s="90"/>
      <c r="P374" s="228">
        <f>O374*H374</f>
        <v>0</v>
      </c>
      <c r="Q374" s="228">
        <v>0</v>
      </c>
      <c r="R374" s="228">
        <f>Q374*H374</f>
        <v>0</v>
      </c>
      <c r="S374" s="228">
        <v>0.020109999999999999</v>
      </c>
      <c r="T374" s="229">
        <f>S374*H374</f>
        <v>0.060329999999999995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0" t="s">
        <v>282</v>
      </c>
      <c r="AT374" s="230" t="s">
        <v>127</v>
      </c>
      <c r="AU374" s="230" t="s">
        <v>89</v>
      </c>
      <c r="AY374" s="16" t="s">
        <v>124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6" t="s">
        <v>87</v>
      </c>
      <c r="BK374" s="231">
        <f>ROUND(I374*H374,2)</f>
        <v>0</v>
      </c>
      <c r="BL374" s="16" t="s">
        <v>282</v>
      </c>
      <c r="BM374" s="230" t="s">
        <v>571</v>
      </c>
    </row>
    <row r="375" s="13" customFormat="1">
      <c r="A375" s="13"/>
      <c r="B375" s="232"/>
      <c r="C375" s="233"/>
      <c r="D375" s="234" t="s">
        <v>133</v>
      </c>
      <c r="E375" s="235" t="s">
        <v>1</v>
      </c>
      <c r="F375" s="236" t="s">
        <v>141</v>
      </c>
      <c r="G375" s="233"/>
      <c r="H375" s="237">
        <v>3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133</v>
      </c>
      <c r="AU375" s="243" t="s">
        <v>89</v>
      </c>
      <c r="AV375" s="13" t="s">
        <v>89</v>
      </c>
      <c r="AW375" s="13" t="s">
        <v>35</v>
      </c>
      <c r="AX375" s="13" t="s">
        <v>79</v>
      </c>
      <c r="AY375" s="243" t="s">
        <v>124</v>
      </c>
    </row>
    <row r="376" s="14" customFormat="1">
      <c r="A376" s="14"/>
      <c r="B376" s="244"/>
      <c r="C376" s="245"/>
      <c r="D376" s="234" t="s">
        <v>133</v>
      </c>
      <c r="E376" s="246" t="s">
        <v>1</v>
      </c>
      <c r="F376" s="247" t="s">
        <v>134</v>
      </c>
      <c r="G376" s="245"/>
      <c r="H376" s="248">
        <v>3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133</v>
      </c>
      <c r="AU376" s="254" t="s">
        <v>89</v>
      </c>
      <c r="AV376" s="14" t="s">
        <v>135</v>
      </c>
      <c r="AW376" s="14" t="s">
        <v>35</v>
      </c>
      <c r="AX376" s="14" t="s">
        <v>87</v>
      </c>
      <c r="AY376" s="254" t="s">
        <v>124</v>
      </c>
    </row>
    <row r="377" s="2" customFormat="1" ht="24.15" customHeight="1">
      <c r="A377" s="37"/>
      <c r="B377" s="38"/>
      <c r="C377" s="218" t="s">
        <v>572</v>
      </c>
      <c r="D377" s="218" t="s">
        <v>127</v>
      </c>
      <c r="E377" s="219" t="s">
        <v>573</v>
      </c>
      <c r="F377" s="220" t="s">
        <v>574</v>
      </c>
      <c r="G377" s="221" t="s">
        <v>264</v>
      </c>
      <c r="H377" s="222">
        <v>6</v>
      </c>
      <c r="I377" s="223"/>
      <c r="J377" s="224">
        <f>ROUND(I377*H377,2)</f>
        <v>0</v>
      </c>
      <c r="K377" s="225"/>
      <c r="L377" s="43"/>
      <c r="M377" s="226" t="s">
        <v>1</v>
      </c>
      <c r="N377" s="227" t="s">
        <v>44</v>
      </c>
      <c r="O377" s="90"/>
      <c r="P377" s="228">
        <f>O377*H377</f>
        <v>0</v>
      </c>
      <c r="Q377" s="228">
        <v>0.00115</v>
      </c>
      <c r="R377" s="228">
        <f>Q377*H377</f>
        <v>0.0068999999999999999</v>
      </c>
      <c r="S377" s="228">
        <v>0</v>
      </c>
      <c r="T377" s="22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0" t="s">
        <v>282</v>
      </c>
      <c r="AT377" s="230" t="s">
        <v>127</v>
      </c>
      <c r="AU377" s="230" t="s">
        <v>89</v>
      </c>
      <c r="AY377" s="16" t="s">
        <v>124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6" t="s">
        <v>87</v>
      </c>
      <c r="BK377" s="231">
        <f>ROUND(I377*H377,2)</f>
        <v>0</v>
      </c>
      <c r="BL377" s="16" t="s">
        <v>282</v>
      </c>
      <c r="BM377" s="230" t="s">
        <v>575</v>
      </c>
    </row>
    <row r="378" s="13" customFormat="1">
      <c r="A378" s="13"/>
      <c r="B378" s="232"/>
      <c r="C378" s="233"/>
      <c r="D378" s="234" t="s">
        <v>133</v>
      </c>
      <c r="E378" s="235" t="s">
        <v>1</v>
      </c>
      <c r="F378" s="236" t="s">
        <v>576</v>
      </c>
      <c r="G378" s="233"/>
      <c r="H378" s="237">
        <v>3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133</v>
      </c>
      <c r="AU378" s="243" t="s">
        <v>89</v>
      </c>
      <c r="AV378" s="13" t="s">
        <v>89</v>
      </c>
      <c r="AW378" s="13" t="s">
        <v>35</v>
      </c>
      <c r="AX378" s="13" t="s">
        <v>79</v>
      </c>
      <c r="AY378" s="243" t="s">
        <v>124</v>
      </c>
    </row>
    <row r="379" s="13" customFormat="1">
      <c r="A379" s="13"/>
      <c r="B379" s="232"/>
      <c r="C379" s="233"/>
      <c r="D379" s="234" t="s">
        <v>133</v>
      </c>
      <c r="E379" s="235" t="s">
        <v>1</v>
      </c>
      <c r="F379" s="236" t="s">
        <v>577</v>
      </c>
      <c r="G379" s="233"/>
      <c r="H379" s="237">
        <v>3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133</v>
      </c>
      <c r="AU379" s="243" t="s">
        <v>89</v>
      </c>
      <c r="AV379" s="13" t="s">
        <v>89</v>
      </c>
      <c r="AW379" s="13" t="s">
        <v>35</v>
      </c>
      <c r="AX379" s="13" t="s">
        <v>79</v>
      </c>
      <c r="AY379" s="243" t="s">
        <v>124</v>
      </c>
    </row>
    <row r="380" s="14" customFormat="1">
      <c r="A380" s="14"/>
      <c r="B380" s="244"/>
      <c r="C380" s="245"/>
      <c r="D380" s="234" t="s">
        <v>133</v>
      </c>
      <c r="E380" s="246" t="s">
        <v>1</v>
      </c>
      <c r="F380" s="247" t="s">
        <v>134</v>
      </c>
      <c r="G380" s="245"/>
      <c r="H380" s="248">
        <v>6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133</v>
      </c>
      <c r="AU380" s="254" t="s">
        <v>89</v>
      </c>
      <c r="AV380" s="14" t="s">
        <v>135</v>
      </c>
      <c r="AW380" s="14" t="s">
        <v>35</v>
      </c>
      <c r="AX380" s="14" t="s">
        <v>87</v>
      </c>
      <c r="AY380" s="254" t="s">
        <v>124</v>
      </c>
    </row>
    <row r="381" s="2" customFormat="1" ht="24.15" customHeight="1">
      <c r="A381" s="37"/>
      <c r="B381" s="38"/>
      <c r="C381" s="262" t="s">
        <v>578</v>
      </c>
      <c r="D381" s="262" t="s">
        <v>227</v>
      </c>
      <c r="E381" s="263" t="s">
        <v>579</v>
      </c>
      <c r="F381" s="264" t="s">
        <v>580</v>
      </c>
      <c r="G381" s="265" t="s">
        <v>264</v>
      </c>
      <c r="H381" s="266">
        <v>3</v>
      </c>
      <c r="I381" s="267"/>
      <c r="J381" s="268">
        <f>ROUND(I381*H381,2)</f>
        <v>0</v>
      </c>
      <c r="K381" s="269"/>
      <c r="L381" s="270"/>
      <c r="M381" s="271" t="s">
        <v>1</v>
      </c>
      <c r="N381" s="272" t="s">
        <v>44</v>
      </c>
      <c r="O381" s="90"/>
      <c r="P381" s="228">
        <f>O381*H381</f>
        <v>0</v>
      </c>
      <c r="Q381" s="228">
        <v>0.00148</v>
      </c>
      <c r="R381" s="228">
        <f>Q381*H381</f>
        <v>0.0044399999999999995</v>
      </c>
      <c r="S381" s="228">
        <v>0</v>
      </c>
      <c r="T381" s="229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30" t="s">
        <v>377</v>
      </c>
      <c r="AT381" s="230" t="s">
        <v>227</v>
      </c>
      <c r="AU381" s="230" t="s">
        <v>89</v>
      </c>
      <c r="AY381" s="16" t="s">
        <v>124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6" t="s">
        <v>87</v>
      </c>
      <c r="BK381" s="231">
        <f>ROUND(I381*H381,2)</f>
        <v>0</v>
      </c>
      <c r="BL381" s="16" t="s">
        <v>282</v>
      </c>
      <c r="BM381" s="230" t="s">
        <v>581</v>
      </c>
    </row>
    <row r="382" s="13" customFormat="1">
      <c r="A382" s="13"/>
      <c r="B382" s="232"/>
      <c r="C382" s="233"/>
      <c r="D382" s="234" t="s">
        <v>133</v>
      </c>
      <c r="E382" s="235" t="s">
        <v>1</v>
      </c>
      <c r="F382" s="236" t="s">
        <v>141</v>
      </c>
      <c r="G382" s="233"/>
      <c r="H382" s="237">
        <v>3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133</v>
      </c>
      <c r="AU382" s="243" t="s">
        <v>89</v>
      </c>
      <c r="AV382" s="13" t="s">
        <v>89</v>
      </c>
      <c r="AW382" s="13" t="s">
        <v>35</v>
      </c>
      <c r="AX382" s="13" t="s">
        <v>79</v>
      </c>
      <c r="AY382" s="243" t="s">
        <v>124</v>
      </c>
    </row>
    <row r="383" s="14" customFormat="1">
      <c r="A383" s="14"/>
      <c r="B383" s="244"/>
      <c r="C383" s="245"/>
      <c r="D383" s="234" t="s">
        <v>133</v>
      </c>
      <c r="E383" s="246" t="s">
        <v>1</v>
      </c>
      <c r="F383" s="247" t="s">
        <v>134</v>
      </c>
      <c r="G383" s="245"/>
      <c r="H383" s="248">
        <v>3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133</v>
      </c>
      <c r="AU383" s="254" t="s">
        <v>89</v>
      </c>
      <c r="AV383" s="14" t="s">
        <v>135</v>
      </c>
      <c r="AW383" s="14" t="s">
        <v>35</v>
      </c>
      <c r="AX383" s="14" t="s">
        <v>87</v>
      </c>
      <c r="AY383" s="254" t="s">
        <v>124</v>
      </c>
    </row>
    <row r="384" s="2" customFormat="1" ht="24.15" customHeight="1">
      <c r="A384" s="37"/>
      <c r="B384" s="38"/>
      <c r="C384" s="262" t="s">
        <v>582</v>
      </c>
      <c r="D384" s="262" t="s">
        <v>227</v>
      </c>
      <c r="E384" s="263" t="s">
        <v>583</v>
      </c>
      <c r="F384" s="264" t="s">
        <v>584</v>
      </c>
      <c r="G384" s="265" t="s">
        <v>264</v>
      </c>
      <c r="H384" s="266">
        <v>3</v>
      </c>
      <c r="I384" s="267"/>
      <c r="J384" s="268">
        <f>ROUND(I384*H384,2)</f>
        <v>0</v>
      </c>
      <c r="K384" s="269"/>
      <c r="L384" s="270"/>
      <c r="M384" s="271" t="s">
        <v>1</v>
      </c>
      <c r="N384" s="272" t="s">
        <v>44</v>
      </c>
      <c r="O384" s="90"/>
      <c r="P384" s="228">
        <f>O384*H384</f>
        <v>0</v>
      </c>
      <c r="Q384" s="228">
        <v>0.0016999999999999999</v>
      </c>
      <c r="R384" s="228">
        <f>Q384*H384</f>
        <v>0.0050999999999999995</v>
      </c>
      <c r="S384" s="228">
        <v>0</v>
      </c>
      <c r="T384" s="229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30" t="s">
        <v>377</v>
      </c>
      <c r="AT384" s="230" t="s">
        <v>227</v>
      </c>
      <c r="AU384" s="230" t="s">
        <v>89</v>
      </c>
      <c r="AY384" s="16" t="s">
        <v>124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6" t="s">
        <v>87</v>
      </c>
      <c r="BK384" s="231">
        <f>ROUND(I384*H384,2)</f>
        <v>0</v>
      </c>
      <c r="BL384" s="16" t="s">
        <v>282</v>
      </c>
      <c r="BM384" s="230" t="s">
        <v>585</v>
      </c>
    </row>
    <row r="385" s="13" customFormat="1">
      <c r="A385" s="13"/>
      <c r="B385" s="232"/>
      <c r="C385" s="233"/>
      <c r="D385" s="234" t="s">
        <v>133</v>
      </c>
      <c r="E385" s="235" t="s">
        <v>1</v>
      </c>
      <c r="F385" s="236" t="s">
        <v>141</v>
      </c>
      <c r="G385" s="233"/>
      <c r="H385" s="237">
        <v>3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133</v>
      </c>
      <c r="AU385" s="243" t="s">
        <v>89</v>
      </c>
      <c r="AV385" s="13" t="s">
        <v>89</v>
      </c>
      <c r="AW385" s="13" t="s">
        <v>35</v>
      </c>
      <c r="AX385" s="13" t="s">
        <v>79</v>
      </c>
      <c r="AY385" s="243" t="s">
        <v>124</v>
      </c>
    </row>
    <row r="386" s="14" customFormat="1">
      <c r="A386" s="14"/>
      <c r="B386" s="244"/>
      <c r="C386" s="245"/>
      <c r="D386" s="234" t="s">
        <v>133</v>
      </c>
      <c r="E386" s="246" t="s">
        <v>1</v>
      </c>
      <c r="F386" s="247" t="s">
        <v>134</v>
      </c>
      <c r="G386" s="245"/>
      <c r="H386" s="248">
        <v>3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133</v>
      </c>
      <c r="AU386" s="254" t="s">
        <v>89</v>
      </c>
      <c r="AV386" s="14" t="s">
        <v>135</v>
      </c>
      <c r="AW386" s="14" t="s">
        <v>35</v>
      </c>
      <c r="AX386" s="14" t="s">
        <v>87</v>
      </c>
      <c r="AY386" s="254" t="s">
        <v>124</v>
      </c>
    </row>
    <row r="387" s="2" customFormat="1" ht="16.5" customHeight="1">
      <c r="A387" s="37"/>
      <c r="B387" s="38"/>
      <c r="C387" s="218" t="s">
        <v>586</v>
      </c>
      <c r="D387" s="218" t="s">
        <v>127</v>
      </c>
      <c r="E387" s="219" t="s">
        <v>587</v>
      </c>
      <c r="F387" s="220" t="s">
        <v>588</v>
      </c>
      <c r="G387" s="221" t="s">
        <v>264</v>
      </c>
      <c r="H387" s="222">
        <v>4</v>
      </c>
      <c r="I387" s="223"/>
      <c r="J387" s="224">
        <f>ROUND(I387*H387,2)</f>
        <v>0</v>
      </c>
      <c r="K387" s="225"/>
      <c r="L387" s="43"/>
      <c r="M387" s="226" t="s">
        <v>1</v>
      </c>
      <c r="N387" s="227" t="s">
        <v>44</v>
      </c>
      <c r="O387" s="90"/>
      <c r="P387" s="228">
        <f>O387*H387</f>
        <v>0</v>
      </c>
      <c r="Q387" s="228">
        <v>3.0000000000000001E-05</v>
      </c>
      <c r="R387" s="228">
        <f>Q387*H387</f>
        <v>0.00012</v>
      </c>
      <c r="S387" s="228">
        <v>0</v>
      </c>
      <c r="T387" s="229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0" t="s">
        <v>282</v>
      </c>
      <c r="AT387" s="230" t="s">
        <v>127</v>
      </c>
      <c r="AU387" s="230" t="s">
        <v>89</v>
      </c>
      <c r="AY387" s="16" t="s">
        <v>124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6" t="s">
        <v>87</v>
      </c>
      <c r="BK387" s="231">
        <f>ROUND(I387*H387,2)</f>
        <v>0</v>
      </c>
      <c r="BL387" s="16" t="s">
        <v>282</v>
      </c>
      <c r="BM387" s="230" t="s">
        <v>589</v>
      </c>
    </row>
    <row r="388" s="13" customFormat="1">
      <c r="A388" s="13"/>
      <c r="B388" s="232"/>
      <c r="C388" s="233"/>
      <c r="D388" s="234" t="s">
        <v>133</v>
      </c>
      <c r="E388" s="235" t="s">
        <v>1</v>
      </c>
      <c r="F388" s="236" t="s">
        <v>590</v>
      </c>
      <c r="G388" s="233"/>
      <c r="H388" s="237">
        <v>4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133</v>
      </c>
      <c r="AU388" s="243" t="s">
        <v>89</v>
      </c>
      <c r="AV388" s="13" t="s">
        <v>89</v>
      </c>
      <c r="AW388" s="13" t="s">
        <v>35</v>
      </c>
      <c r="AX388" s="13" t="s">
        <v>79</v>
      </c>
      <c r="AY388" s="243" t="s">
        <v>124</v>
      </c>
    </row>
    <row r="389" s="14" customFormat="1">
      <c r="A389" s="14"/>
      <c r="B389" s="244"/>
      <c r="C389" s="245"/>
      <c r="D389" s="234" t="s">
        <v>133</v>
      </c>
      <c r="E389" s="246" t="s">
        <v>1</v>
      </c>
      <c r="F389" s="247" t="s">
        <v>134</v>
      </c>
      <c r="G389" s="245"/>
      <c r="H389" s="248">
        <v>4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133</v>
      </c>
      <c r="AU389" s="254" t="s">
        <v>89</v>
      </c>
      <c r="AV389" s="14" t="s">
        <v>135</v>
      </c>
      <c r="AW389" s="14" t="s">
        <v>35</v>
      </c>
      <c r="AX389" s="14" t="s">
        <v>87</v>
      </c>
      <c r="AY389" s="254" t="s">
        <v>124</v>
      </c>
    </row>
    <row r="390" s="2" customFormat="1" ht="16.5" customHeight="1">
      <c r="A390" s="37"/>
      <c r="B390" s="38"/>
      <c r="C390" s="262" t="s">
        <v>591</v>
      </c>
      <c r="D390" s="262" t="s">
        <v>227</v>
      </c>
      <c r="E390" s="263" t="s">
        <v>592</v>
      </c>
      <c r="F390" s="264" t="s">
        <v>593</v>
      </c>
      <c r="G390" s="265" t="s">
        <v>264</v>
      </c>
      <c r="H390" s="266">
        <v>4</v>
      </c>
      <c r="I390" s="267"/>
      <c r="J390" s="268">
        <f>ROUND(I390*H390,2)</f>
        <v>0</v>
      </c>
      <c r="K390" s="269"/>
      <c r="L390" s="270"/>
      <c r="M390" s="271" t="s">
        <v>1</v>
      </c>
      <c r="N390" s="272" t="s">
        <v>44</v>
      </c>
      <c r="O390" s="90"/>
      <c r="P390" s="228">
        <f>O390*H390</f>
        <v>0</v>
      </c>
      <c r="Q390" s="228">
        <v>0.00025999999999999998</v>
      </c>
      <c r="R390" s="228">
        <f>Q390*H390</f>
        <v>0.0010399999999999999</v>
      </c>
      <c r="S390" s="228">
        <v>0</v>
      </c>
      <c r="T390" s="229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0" t="s">
        <v>377</v>
      </c>
      <c r="AT390" s="230" t="s">
        <v>227</v>
      </c>
      <c r="AU390" s="230" t="s">
        <v>89</v>
      </c>
      <c r="AY390" s="16" t="s">
        <v>124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6" t="s">
        <v>87</v>
      </c>
      <c r="BK390" s="231">
        <f>ROUND(I390*H390,2)</f>
        <v>0</v>
      </c>
      <c r="BL390" s="16" t="s">
        <v>282</v>
      </c>
      <c r="BM390" s="230" t="s">
        <v>594</v>
      </c>
    </row>
    <row r="391" s="13" customFormat="1">
      <c r="A391" s="13"/>
      <c r="B391" s="232"/>
      <c r="C391" s="233"/>
      <c r="D391" s="234" t="s">
        <v>133</v>
      </c>
      <c r="E391" s="235" t="s">
        <v>1</v>
      </c>
      <c r="F391" s="236" t="s">
        <v>590</v>
      </c>
      <c r="G391" s="233"/>
      <c r="H391" s="237">
        <v>4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133</v>
      </c>
      <c r="AU391" s="243" t="s">
        <v>89</v>
      </c>
      <c r="AV391" s="13" t="s">
        <v>89</v>
      </c>
      <c r="AW391" s="13" t="s">
        <v>35</v>
      </c>
      <c r="AX391" s="13" t="s">
        <v>79</v>
      </c>
      <c r="AY391" s="243" t="s">
        <v>124</v>
      </c>
    </row>
    <row r="392" s="14" customFormat="1">
      <c r="A392" s="14"/>
      <c r="B392" s="244"/>
      <c r="C392" s="245"/>
      <c r="D392" s="234" t="s">
        <v>133</v>
      </c>
      <c r="E392" s="246" t="s">
        <v>1</v>
      </c>
      <c r="F392" s="247" t="s">
        <v>134</v>
      </c>
      <c r="G392" s="245"/>
      <c r="H392" s="248">
        <v>4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133</v>
      </c>
      <c r="AU392" s="254" t="s">
        <v>89</v>
      </c>
      <c r="AV392" s="14" t="s">
        <v>135</v>
      </c>
      <c r="AW392" s="14" t="s">
        <v>35</v>
      </c>
      <c r="AX392" s="14" t="s">
        <v>87</v>
      </c>
      <c r="AY392" s="254" t="s">
        <v>124</v>
      </c>
    </row>
    <row r="393" s="2" customFormat="1" ht="24.15" customHeight="1">
      <c r="A393" s="37"/>
      <c r="B393" s="38"/>
      <c r="C393" s="218" t="s">
        <v>595</v>
      </c>
      <c r="D393" s="218" t="s">
        <v>127</v>
      </c>
      <c r="E393" s="219" t="s">
        <v>596</v>
      </c>
      <c r="F393" s="220" t="s">
        <v>597</v>
      </c>
      <c r="G393" s="221" t="s">
        <v>461</v>
      </c>
      <c r="H393" s="273"/>
      <c r="I393" s="223"/>
      <c r="J393" s="224">
        <f>ROUND(I393*H393,2)</f>
        <v>0</v>
      </c>
      <c r="K393" s="225"/>
      <c r="L393" s="43"/>
      <c r="M393" s="226" t="s">
        <v>1</v>
      </c>
      <c r="N393" s="227" t="s">
        <v>44</v>
      </c>
      <c r="O393" s="90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0" t="s">
        <v>282</v>
      </c>
      <c r="AT393" s="230" t="s">
        <v>127</v>
      </c>
      <c r="AU393" s="230" t="s">
        <v>89</v>
      </c>
      <c r="AY393" s="16" t="s">
        <v>124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6" t="s">
        <v>87</v>
      </c>
      <c r="BK393" s="231">
        <f>ROUND(I393*H393,2)</f>
        <v>0</v>
      </c>
      <c r="BL393" s="16" t="s">
        <v>282</v>
      </c>
      <c r="BM393" s="230" t="s">
        <v>598</v>
      </c>
    </row>
    <row r="394" s="12" customFormat="1" ht="22.8" customHeight="1">
      <c r="A394" s="12"/>
      <c r="B394" s="202"/>
      <c r="C394" s="203"/>
      <c r="D394" s="204" t="s">
        <v>78</v>
      </c>
      <c r="E394" s="216" t="s">
        <v>599</v>
      </c>
      <c r="F394" s="216" t="s">
        <v>600</v>
      </c>
      <c r="G394" s="203"/>
      <c r="H394" s="203"/>
      <c r="I394" s="206"/>
      <c r="J394" s="217">
        <f>BK394</f>
        <v>0</v>
      </c>
      <c r="K394" s="203"/>
      <c r="L394" s="208"/>
      <c r="M394" s="209"/>
      <c r="N394" s="210"/>
      <c r="O394" s="210"/>
      <c r="P394" s="211">
        <f>SUM(P395:P448)</f>
        <v>0</v>
      </c>
      <c r="Q394" s="210"/>
      <c r="R394" s="211">
        <f>SUM(R395:R448)</f>
        <v>0.27542999999999995</v>
      </c>
      <c r="S394" s="210"/>
      <c r="T394" s="212">
        <f>SUM(T395:T448)</f>
        <v>0.25806000000000001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3" t="s">
        <v>89</v>
      </c>
      <c r="AT394" s="214" t="s">
        <v>78</v>
      </c>
      <c r="AU394" s="214" t="s">
        <v>87</v>
      </c>
      <c r="AY394" s="213" t="s">
        <v>124</v>
      </c>
      <c r="BK394" s="215">
        <f>SUM(BK395:BK448)</f>
        <v>0</v>
      </c>
    </row>
    <row r="395" s="2" customFormat="1" ht="16.5" customHeight="1">
      <c r="A395" s="37"/>
      <c r="B395" s="38"/>
      <c r="C395" s="218" t="s">
        <v>601</v>
      </c>
      <c r="D395" s="218" t="s">
        <v>127</v>
      </c>
      <c r="E395" s="219" t="s">
        <v>602</v>
      </c>
      <c r="F395" s="220" t="s">
        <v>603</v>
      </c>
      <c r="G395" s="221" t="s">
        <v>367</v>
      </c>
      <c r="H395" s="222">
        <v>31</v>
      </c>
      <c r="I395" s="223"/>
      <c r="J395" s="224">
        <f>ROUND(I395*H395,2)</f>
        <v>0</v>
      </c>
      <c r="K395" s="225"/>
      <c r="L395" s="43"/>
      <c r="M395" s="226" t="s">
        <v>1</v>
      </c>
      <c r="N395" s="227" t="s">
        <v>44</v>
      </c>
      <c r="O395" s="90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0" t="s">
        <v>282</v>
      </c>
      <c r="AT395" s="230" t="s">
        <v>127</v>
      </c>
      <c r="AU395" s="230" t="s">
        <v>89</v>
      </c>
      <c r="AY395" s="16" t="s">
        <v>124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6" t="s">
        <v>87</v>
      </c>
      <c r="BK395" s="231">
        <f>ROUND(I395*H395,2)</f>
        <v>0</v>
      </c>
      <c r="BL395" s="16" t="s">
        <v>282</v>
      </c>
      <c r="BM395" s="230" t="s">
        <v>604</v>
      </c>
    </row>
    <row r="396" s="13" customFormat="1">
      <c r="A396" s="13"/>
      <c r="B396" s="232"/>
      <c r="C396" s="233"/>
      <c r="D396" s="234" t="s">
        <v>133</v>
      </c>
      <c r="E396" s="235" t="s">
        <v>1</v>
      </c>
      <c r="F396" s="236" t="s">
        <v>605</v>
      </c>
      <c r="G396" s="233"/>
      <c r="H396" s="237">
        <v>31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133</v>
      </c>
      <c r="AU396" s="243" t="s">
        <v>89</v>
      </c>
      <c r="AV396" s="13" t="s">
        <v>89</v>
      </c>
      <c r="AW396" s="13" t="s">
        <v>35</v>
      </c>
      <c r="AX396" s="13" t="s">
        <v>79</v>
      </c>
      <c r="AY396" s="243" t="s">
        <v>124</v>
      </c>
    </row>
    <row r="397" s="14" customFormat="1">
      <c r="A397" s="14"/>
      <c r="B397" s="244"/>
      <c r="C397" s="245"/>
      <c r="D397" s="234" t="s">
        <v>133</v>
      </c>
      <c r="E397" s="246" t="s">
        <v>1</v>
      </c>
      <c r="F397" s="247" t="s">
        <v>134</v>
      </c>
      <c r="G397" s="245"/>
      <c r="H397" s="248">
        <v>31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133</v>
      </c>
      <c r="AU397" s="254" t="s">
        <v>89</v>
      </c>
      <c r="AV397" s="14" t="s">
        <v>135</v>
      </c>
      <c r="AW397" s="14" t="s">
        <v>35</v>
      </c>
      <c r="AX397" s="14" t="s">
        <v>87</v>
      </c>
      <c r="AY397" s="254" t="s">
        <v>124</v>
      </c>
    </row>
    <row r="398" s="2" customFormat="1" ht="16.5" customHeight="1">
      <c r="A398" s="37"/>
      <c r="B398" s="38"/>
      <c r="C398" s="218" t="s">
        <v>606</v>
      </c>
      <c r="D398" s="218" t="s">
        <v>127</v>
      </c>
      <c r="E398" s="219" t="s">
        <v>607</v>
      </c>
      <c r="F398" s="220" t="s">
        <v>608</v>
      </c>
      <c r="G398" s="221" t="s">
        <v>367</v>
      </c>
      <c r="H398" s="222">
        <v>31</v>
      </c>
      <c r="I398" s="223"/>
      <c r="J398" s="224">
        <f>ROUND(I398*H398,2)</f>
        <v>0</v>
      </c>
      <c r="K398" s="225"/>
      <c r="L398" s="43"/>
      <c r="M398" s="226" t="s">
        <v>1</v>
      </c>
      <c r="N398" s="227" t="s">
        <v>44</v>
      </c>
      <c r="O398" s="90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0" t="s">
        <v>282</v>
      </c>
      <c r="AT398" s="230" t="s">
        <v>127</v>
      </c>
      <c r="AU398" s="230" t="s">
        <v>89</v>
      </c>
      <c r="AY398" s="16" t="s">
        <v>124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6" t="s">
        <v>87</v>
      </c>
      <c r="BK398" s="231">
        <f>ROUND(I398*H398,2)</f>
        <v>0</v>
      </c>
      <c r="BL398" s="16" t="s">
        <v>282</v>
      </c>
      <c r="BM398" s="230" t="s">
        <v>609</v>
      </c>
    </row>
    <row r="399" s="2" customFormat="1">
      <c r="A399" s="37"/>
      <c r="B399" s="38"/>
      <c r="C399" s="39"/>
      <c r="D399" s="234" t="s">
        <v>139</v>
      </c>
      <c r="E399" s="39"/>
      <c r="F399" s="255" t="s">
        <v>610</v>
      </c>
      <c r="G399" s="39"/>
      <c r="H399" s="39"/>
      <c r="I399" s="256"/>
      <c r="J399" s="39"/>
      <c r="K399" s="39"/>
      <c r="L399" s="43"/>
      <c r="M399" s="257"/>
      <c r="N399" s="258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139</v>
      </c>
      <c r="AU399" s="16" t="s">
        <v>89</v>
      </c>
    </row>
    <row r="400" s="13" customFormat="1">
      <c r="A400" s="13"/>
      <c r="B400" s="232"/>
      <c r="C400" s="233"/>
      <c r="D400" s="234" t="s">
        <v>133</v>
      </c>
      <c r="E400" s="235" t="s">
        <v>1</v>
      </c>
      <c r="F400" s="236" t="s">
        <v>611</v>
      </c>
      <c r="G400" s="233"/>
      <c r="H400" s="237">
        <v>31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133</v>
      </c>
      <c r="AU400" s="243" t="s">
        <v>89</v>
      </c>
      <c r="AV400" s="13" t="s">
        <v>89</v>
      </c>
      <c r="AW400" s="13" t="s">
        <v>35</v>
      </c>
      <c r="AX400" s="13" t="s">
        <v>79</v>
      </c>
      <c r="AY400" s="243" t="s">
        <v>124</v>
      </c>
    </row>
    <row r="401" s="14" customFormat="1">
      <c r="A401" s="14"/>
      <c r="B401" s="244"/>
      <c r="C401" s="245"/>
      <c r="D401" s="234" t="s">
        <v>133</v>
      </c>
      <c r="E401" s="246" t="s">
        <v>1</v>
      </c>
      <c r="F401" s="247" t="s">
        <v>134</v>
      </c>
      <c r="G401" s="245"/>
      <c r="H401" s="248">
        <v>31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133</v>
      </c>
      <c r="AU401" s="254" t="s">
        <v>89</v>
      </c>
      <c r="AV401" s="14" t="s">
        <v>135</v>
      </c>
      <c r="AW401" s="14" t="s">
        <v>35</v>
      </c>
      <c r="AX401" s="14" t="s">
        <v>87</v>
      </c>
      <c r="AY401" s="254" t="s">
        <v>124</v>
      </c>
    </row>
    <row r="402" s="2" customFormat="1" ht="24.15" customHeight="1">
      <c r="A402" s="37"/>
      <c r="B402" s="38"/>
      <c r="C402" s="218" t="s">
        <v>612</v>
      </c>
      <c r="D402" s="218" t="s">
        <v>127</v>
      </c>
      <c r="E402" s="219" t="s">
        <v>613</v>
      </c>
      <c r="F402" s="220" t="s">
        <v>614</v>
      </c>
      <c r="G402" s="221" t="s">
        <v>367</v>
      </c>
      <c r="H402" s="222">
        <v>230</v>
      </c>
      <c r="I402" s="223"/>
      <c r="J402" s="224">
        <f>ROUND(I402*H402,2)</f>
        <v>0</v>
      </c>
      <c r="K402" s="225"/>
      <c r="L402" s="43"/>
      <c r="M402" s="226" t="s">
        <v>1</v>
      </c>
      <c r="N402" s="227" t="s">
        <v>44</v>
      </c>
      <c r="O402" s="90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0" t="s">
        <v>282</v>
      </c>
      <c r="AT402" s="230" t="s">
        <v>127</v>
      </c>
      <c r="AU402" s="230" t="s">
        <v>89</v>
      </c>
      <c r="AY402" s="16" t="s">
        <v>124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6" t="s">
        <v>87</v>
      </c>
      <c r="BK402" s="231">
        <f>ROUND(I402*H402,2)</f>
        <v>0</v>
      </c>
      <c r="BL402" s="16" t="s">
        <v>282</v>
      </c>
      <c r="BM402" s="230" t="s">
        <v>615</v>
      </c>
    </row>
    <row r="403" s="13" customFormat="1">
      <c r="A403" s="13"/>
      <c r="B403" s="232"/>
      <c r="C403" s="233"/>
      <c r="D403" s="234" t="s">
        <v>133</v>
      </c>
      <c r="E403" s="235" t="s">
        <v>1</v>
      </c>
      <c r="F403" s="236" t="s">
        <v>616</v>
      </c>
      <c r="G403" s="233"/>
      <c r="H403" s="237">
        <v>230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133</v>
      </c>
      <c r="AU403" s="243" t="s">
        <v>89</v>
      </c>
      <c r="AV403" s="13" t="s">
        <v>89</v>
      </c>
      <c r="AW403" s="13" t="s">
        <v>35</v>
      </c>
      <c r="AX403" s="13" t="s">
        <v>79</v>
      </c>
      <c r="AY403" s="243" t="s">
        <v>124</v>
      </c>
    </row>
    <row r="404" s="14" customFormat="1">
      <c r="A404" s="14"/>
      <c r="B404" s="244"/>
      <c r="C404" s="245"/>
      <c r="D404" s="234" t="s">
        <v>133</v>
      </c>
      <c r="E404" s="246" t="s">
        <v>1</v>
      </c>
      <c r="F404" s="247" t="s">
        <v>134</v>
      </c>
      <c r="G404" s="245"/>
      <c r="H404" s="248">
        <v>230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133</v>
      </c>
      <c r="AU404" s="254" t="s">
        <v>89</v>
      </c>
      <c r="AV404" s="14" t="s">
        <v>135</v>
      </c>
      <c r="AW404" s="14" t="s">
        <v>35</v>
      </c>
      <c r="AX404" s="14" t="s">
        <v>87</v>
      </c>
      <c r="AY404" s="254" t="s">
        <v>124</v>
      </c>
    </row>
    <row r="405" s="2" customFormat="1" ht="16.5" customHeight="1">
      <c r="A405" s="37"/>
      <c r="B405" s="38"/>
      <c r="C405" s="262" t="s">
        <v>617</v>
      </c>
      <c r="D405" s="262" t="s">
        <v>227</v>
      </c>
      <c r="E405" s="263" t="s">
        <v>618</v>
      </c>
      <c r="F405" s="264" t="s">
        <v>619</v>
      </c>
      <c r="G405" s="265" t="s">
        <v>230</v>
      </c>
      <c r="H405" s="266">
        <v>142.59999999999999</v>
      </c>
      <c r="I405" s="267"/>
      <c r="J405" s="268">
        <f>ROUND(I405*H405,2)</f>
        <v>0</v>
      </c>
      <c r="K405" s="269"/>
      <c r="L405" s="270"/>
      <c r="M405" s="271" t="s">
        <v>1</v>
      </c>
      <c r="N405" s="272" t="s">
        <v>44</v>
      </c>
      <c r="O405" s="90"/>
      <c r="P405" s="228">
        <f>O405*H405</f>
        <v>0</v>
      </c>
      <c r="Q405" s="228">
        <v>0.001</v>
      </c>
      <c r="R405" s="228">
        <f>Q405*H405</f>
        <v>0.14260000000000001</v>
      </c>
      <c r="S405" s="228">
        <v>0</v>
      </c>
      <c r="T405" s="229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0" t="s">
        <v>377</v>
      </c>
      <c r="AT405" s="230" t="s">
        <v>227</v>
      </c>
      <c r="AU405" s="230" t="s">
        <v>89</v>
      </c>
      <c r="AY405" s="16" t="s">
        <v>124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6" t="s">
        <v>87</v>
      </c>
      <c r="BK405" s="231">
        <f>ROUND(I405*H405,2)</f>
        <v>0</v>
      </c>
      <c r="BL405" s="16" t="s">
        <v>282</v>
      </c>
      <c r="BM405" s="230" t="s">
        <v>620</v>
      </c>
    </row>
    <row r="406" s="13" customFormat="1">
      <c r="A406" s="13"/>
      <c r="B406" s="232"/>
      <c r="C406" s="233"/>
      <c r="D406" s="234" t="s">
        <v>133</v>
      </c>
      <c r="E406" s="235" t="s">
        <v>1</v>
      </c>
      <c r="F406" s="236" t="s">
        <v>621</v>
      </c>
      <c r="G406" s="233"/>
      <c r="H406" s="237">
        <v>142.59999999999999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133</v>
      </c>
      <c r="AU406" s="243" t="s">
        <v>89</v>
      </c>
      <c r="AV406" s="13" t="s">
        <v>89</v>
      </c>
      <c r="AW406" s="13" t="s">
        <v>35</v>
      </c>
      <c r="AX406" s="13" t="s">
        <v>79</v>
      </c>
      <c r="AY406" s="243" t="s">
        <v>124</v>
      </c>
    </row>
    <row r="407" s="14" customFormat="1">
      <c r="A407" s="14"/>
      <c r="B407" s="244"/>
      <c r="C407" s="245"/>
      <c r="D407" s="234" t="s">
        <v>133</v>
      </c>
      <c r="E407" s="246" t="s">
        <v>1</v>
      </c>
      <c r="F407" s="247" t="s">
        <v>134</v>
      </c>
      <c r="G407" s="245"/>
      <c r="H407" s="248">
        <v>142.59999999999999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133</v>
      </c>
      <c r="AU407" s="254" t="s">
        <v>89</v>
      </c>
      <c r="AV407" s="14" t="s">
        <v>135</v>
      </c>
      <c r="AW407" s="14" t="s">
        <v>35</v>
      </c>
      <c r="AX407" s="14" t="s">
        <v>87</v>
      </c>
      <c r="AY407" s="254" t="s">
        <v>124</v>
      </c>
    </row>
    <row r="408" s="2" customFormat="1" ht="16.5" customHeight="1">
      <c r="A408" s="37"/>
      <c r="B408" s="38"/>
      <c r="C408" s="262" t="s">
        <v>622</v>
      </c>
      <c r="D408" s="262" t="s">
        <v>227</v>
      </c>
      <c r="E408" s="263" t="s">
        <v>623</v>
      </c>
      <c r="F408" s="264" t="s">
        <v>624</v>
      </c>
      <c r="G408" s="265" t="s">
        <v>264</v>
      </c>
      <c r="H408" s="266">
        <v>100</v>
      </c>
      <c r="I408" s="267"/>
      <c r="J408" s="268">
        <f>ROUND(I408*H408,2)</f>
        <v>0</v>
      </c>
      <c r="K408" s="269"/>
      <c r="L408" s="270"/>
      <c r="M408" s="271" t="s">
        <v>1</v>
      </c>
      <c r="N408" s="272" t="s">
        <v>44</v>
      </c>
      <c r="O408" s="90"/>
      <c r="P408" s="228">
        <f>O408*H408</f>
        <v>0</v>
      </c>
      <c r="Q408" s="228">
        <v>0.001</v>
      </c>
      <c r="R408" s="228">
        <f>Q408*H408</f>
        <v>0.10000000000000001</v>
      </c>
      <c r="S408" s="228">
        <v>0</v>
      </c>
      <c r="T408" s="229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30" t="s">
        <v>377</v>
      </c>
      <c r="AT408" s="230" t="s">
        <v>227</v>
      </c>
      <c r="AU408" s="230" t="s">
        <v>89</v>
      </c>
      <c r="AY408" s="16" t="s">
        <v>124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6" t="s">
        <v>87</v>
      </c>
      <c r="BK408" s="231">
        <f>ROUND(I408*H408,2)</f>
        <v>0</v>
      </c>
      <c r="BL408" s="16" t="s">
        <v>282</v>
      </c>
      <c r="BM408" s="230" t="s">
        <v>625</v>
      </c>
    </row>
    <row r="409" s="13" customFormat="1">
      <c r="A409" s="13"/>
      <c r="B409" s="232"/>
      <c r="C409" s="233"/>
      <c r="D409" s="234" t="s">
        <v>133</v>
      </c>
      <c r="E409" s="235" t="s">
        <v>1</v>
      </c>
      <c r="F409" s="236" t="s">
        <v>626</v>
      </c>
      <c r="G409" s="233"/>
      <c r="H409" s="237">
        <v>100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133</v>
      </c>
      <c r="AU409" s="243" t="s">
        <v>89</v>
      </c>
      <c r="AV409" s="13" t="s">
        <v>89</v>
      </c>
      <c r="AW409" s="13" t="s">
        <v>35</v>
      </c>
      <c r="AX409" s="13" t="s">
        <v>79</v>
      </c>
      <c r="AY409" s="243" t="s">
        <v>124</v>
      </c>
    </row>
    <row r="410" s="14" customFormat="1">
      <c r="A410" s="14"/>
      <c r="B410" s="244"/>
      <c r="C410" s="245"/>
      <c r="D410" s="234" t="s">
        <v>133</v>
      </c>
      <c r="E410" s="246" t="s">
        <v>1</v>
      </c>
      <c r="F410" s="247" t="s">
        <v>134</v>
      </c>
      <c r="G410" s="245"/>
      <c r="H410" s="248">
        <v>100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133</v>
      </c>
      <c r="AU410" s="254" t="s">
        <v>89</v>
      </c>
      <c r="AV410" s="14" t="s">
        <v>135</v>
      </c>
      <c r="AW410" s="14" t="s">
        <v>35</v>
      </c>
      <c r="AX410" s="14" t="s">
        <v>87</v>
      </c>
      <c r="AY410" s="254" t="s">
        <v>124</v>
      </c>
    </row>
    <row r="411" s="2" customFormat="1" ht="16.5" customHeight="1">
      <c r="A411" s="37"/>
      <c r="B411" s="38"/>
      <c r="C411" s="262" t="s">
        <v>627</v>
      </c>
      <c r="D411" s="262" t="s">
        <v>227</v>
      </c>
      <c r="E411" s="263" t="s">
        <v>628</v>
      </c>
      <c r="F411" s="264" t="s">
        <v>629</v>
      </c>
      <c r="G411" s="265" t="s">
        <v>264</v>
      </c>
      <c r="H411" s="266">
        <v>20</v>
      </c>
      <c r="I411" s="267"/>
      <c r="J411" s="268">
        <f>ROUND(I411*H411,2)</f>
        <v>0</v>
      </c>
      <c r="K411" s="269"/>
      <c r="L411" s="270"/>
      <c r="M411" s="271" t="s">
        <v>1</v>
      </c>
      <c r="N411" s="272" t="s">
        <v>44</v>
      </c>
      <c r="O411" s="90"/>
      <c r="P411" s="228">
        <f>O411*H411</f>
        <v>0</v>
      </c>
      <c r="Q411" s="228">
        <v>0.00013999999999999999</v>
      </c>
      <c r="R411" s="228">
        <f>Q411*H411</f>
        <v>0.0027999999999999995</v>
      </c>
      <c r="S411" s="228">
        <v>0</v>
      </c>
      <c r="T411" s="229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0" t="s">
        <v>377</v>
      </c>
      <c r="AT411" s="230" t="s">
        <v>227</v>
      </c>
      <c r="AU411" s="230" t="s">
        <v>89</v>
      </c>
      <c r="AY411" s="16" t="s">
        <v>124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6" t="s">
        <v>87</v>
      </c>
      <c r="BK411" s="231">
        <f>ROUND(I411*H411,2)</f>
        <v>0</v>
      </c>
      <c r="BL411" s="16" t="s">
        <v>282</v>
      </c>
      <c r="BM411" s="230" t="s">
        <v>630</v>
      </c>
    </row>
    <row r="412" s="2" customFormat="1">
      <c r="A412" s="37"/>
      <c r="B412" s="38"/>
      <c r="C412" s="39"/>
      <c r="D412" s="234" t="s">
        <v>139</v>
      </c>
      <c r="E412" s="39"/>
      <c r="F412" s="255" t="s">
        <v>631</v>
      </c>
      <c r="G412" s="39"/>
      <c r="H412" s="39"/>
      <c r="I412" s="256"/>
      <c r="J412" s="39"/>
      <c r="K412" s="39"/>
      <c r="L412" s="43"/>
      <c r="M412" s="257"/>
      <c r="N412" s="258"/>
      <c r="O412" s="90"/>
      <c r="P412" s="90"/>
      <c r="Q412" s="90"/>
      <c r="R412" s="90"/>
      <c r="S412" s="90"/>
      <c r="T412" s="91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139</v>
      </c>
      <c r="AU412" s="16" t="s">
        <v>89</v>
      </c>
    </row>
    <row r="413" s="13" customFormat="1">
      <c r="A413" s="13"/>
      <c r="B413" s="232"/>
      <c r="C413" s="233"/>
      <c r="D413" s="234" t="s">
        <v>133</v>
      </c>
      <c r="E413" s="235" t="s">
        <v>1</v>
      </c>
      <c r="F413" s="236" t="s">
        <v>311</v>
      </c>
      <c r="G413" s="233"/>
      <c r="H413" s="237">
        <v>20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133</v>
      </c>
      <c r="AU413" s="243" t="s">
        <v>89</v>
      </c>
      <c r="AV413" s="13" t="s">
        <v>89</v>
      </c>
      <c r="AW413" s="13" t="s">
        <v>35</v>
      </c>
      <c r="AX413" s="13" t="s">
        <v>79</v>
      </c>
      <c r="AY413" s="243" t="s">
        <v>124</v>
      </c>
    </row>
    <row r="414" s="14" customFormat="1">
      <c r="A414" s="14"/>
      <c r="B414" s="244"/>
      <c r="C414" s="245"/>
      <c r="D414" s="234" t="s">
        <v>133</v>
      </c>
      <c r="E414" s="246" t="s">
        <v>1</v>
      </c>
      <c r="F414" s="247" t="s">
        <v>134</v>
      </c>
      <c r="G414" s="245"/>
      <c r="H414" s="248">
        <v>20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133</v>
      </c>
      <c r="AU414" s="254" t="s">
        <v>89</v>
      </c>
      <c r="AV414" s="14" t="s">
        <v>135</v>
      </c>
      <c r="AW414" s="14" t="s">
        <v>35</v>
      </c>
      <c r="AX414" s="14" t="s">
        <v>87</v>
      </c>
      <c r="AY414" s="254" t="s">
        <v>124</v>
      </c>
    </row>
    <row r="415" s="2" customFormat="1" ht="16.5" customHeight="1">
      <c r="A415" s="37"/>
      <c r="B415" s="38"/>
      <c r="C415" s="218" t="s">
        <v>632</v>
      </c>
      <c r="D415" s="218" t="s">
        <v>127</v>
      </c>
      <c r="E415" s="219" t="s">
        <v>633</v>
      </c>
      <c r="F415" s="220" t="s">
        <v>634</v>
      </c>
      <c r="G415" s="221" t="s">
        <v>264</v>
      </c>
      <c r="H415" s="222">
        <v>206</v>
      </c>
      <c r="I415" s="223"/>
      <c r="J415" s="224">
        <f>ROUND(I415*H415,2)</f>
        <v>0</v>
      </c>
      <c r="K415" s="225"/>
      <c r="L415" s="43"/>
      <c r="M415" s="226" t="s">
        <v>1</v>
      </c>
      <c r="N415" s="227" t="s">
        <v>44</v>
      </c>
      <c r="O415" s="90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30" t="s">
        <v>282</v>
      </c>
      <c r="AT415" s="230" t="s">
        <v>127</v>
      </c>
      <c r="AU415" s="230" t="s">
        <v>89</v>
      </c>
      <c r="AY415" s="16" t="s">
        <v>124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6" t="s">
        <v>87</v>
      </c>
      <c r="BK415" s="231">
        <f>ROUND(I415*H415,2)</f>
        <v>0</v>
      </c>
      <c r="BL415" s="16" t="s">
        <v>282</v>
      </c>
      <c r="BM415" s="230" t="s">
        <v>635</v>
      </c>
    </row>
    <row r="416" s="13" customFormat="1">
      <c r="A416" s="13"/>
      <c r="B416" s="232"/>
      <c r="C416" s="233"/>
      <c r="D416" s="234" t="s">
        <v>133</v>
      </c>
      <c r="E416" s="235" t="s">
        <v>1</v>
      </c>
      <c r="F416" s="236" t="s">
        <v>636</v>
      </c>
      <c r="G416" s="233"/>
      <c r="H416" s="237">
        <v>206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133</v>
      </c>
      <c r="AU416" s="243" t="s">
        <v>89</v>
      </c>
      <c r="AV416" s="13" t="s">
        <v>89</v>
      </c>
      <c r="AW416" s="13" t="s">
        <v>35</v>
      </c>
      <c r="AX416" s="13" t="s">
        <v>79</v>
      </c>
      <c r="AY416" s="243" t="s">
        <v>124</v>
      </c>
    </row>
    <row r="417" s="14" customFormat="1">
      <c r="A417" s="14"/>
      <c r="B417" s="244"/>
      <c r="C417" s="245"/>
      <c r="D417" s="234" t="s">
        <v>133</v>
      </c>
      <c r="E417" s="246" t="s">
        <v>1</v>
      </c>
      <c r="F417" s="247" t="s">
        <v>134</v>
      </c>
      <c r="G417" s="245"/>
      <c r="H417" s="248">
        <v>206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133</v>
      </c>
      <c r="AU417" s="254" t="s">
        <v>89</v>
      </c>
      <c r="AV417" s="14" t="s">
        <v>135</v>
      </c>
      <c r="AW417" s="14" t="s">
        <v>35</v>
      </c>
      <c r="AX417" s="14" t="s">
        <v>87</v>
      </c>
      <c r="AY417" s="254" t="s">
        <v>124</v>
      </c>
    </row>
    <row r="418" s="2" customFormat="1" ht="16.5" customHeight="1">
      <c r="A418" s="37"/>
      <c r="B418" s="38"/>
      <c r="C418" s="262" t="s">
        <v>637</v>
      </c>
      <c r="D418" s="262" t="s">
        <v>227</v>
      </c>
      <c r="E418" s="263" t="s">
        <v>638</v>
      </c>
      <c r="F418" s="264" t="s">
        <v>639</v>
      </c>
      <c r="G418" s="265" t="s">
        <v>264</v>
      </c>
      <c r="H418" s="266">
        <v>206</v>
      </c>
      <c r="I418" s="267"/>
      <c r="J418" s="268">
        <f>ROUND(I418*H418,2)</f>
        <v>0</v>
      </c>
      <c r="K418" s="269"/>
      <c r="L418" s="270"/>
      <c r="M418" s="271" t="s">
        <v>1</v>
      </c>
      <c r="N418" s="272" t="s">
        <v>44</v>
      </c>
      <c r="O418" s="90"/>
      <c r="P418" s="228">
        <f>O418*H418</f>
        <v>0</v>
      </c>
      <c r="Q418" s="228">
        <v>0.00012999999999999999</v>
      </c>
      <c r="R418" s="228">
        <f>Q418*H418</f>
        <v>0.026779999999999998</v>
      </c>
      <c r="S418" s="228">
        <v>0</v>
      </c>
      <c r="T418" s="229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0" t="s">
        <v>377</v>
      </c>
      <c r="AT418" s="230" t="s">
        <v>227</v>
      </c>
      <c r="AU418" s="230" t="s">
        <v>89</v>
      </c>
      <c r="AY418" s="16" t="s">
        <v>124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6" t="s">
        <v>87</v>
      </c>
      <c r="BK418" s="231">
        <f>ROUND(I418*H418,2)</f>
        <v>0</v>
      </c>
      <c r="BL418" s="16" t="s">
        <v>282</v>
      </c>
      <c r="BM418" s="230" t="s">
        <v>640</v>
      </c>
    </row>
    <row r="419" s="13" customFormat="1">
      <c r="A419" s="13"/>
      <c r="B419" s="232"/>
      <c r="C419" s="233"/>
      <c r="D419" s="234" t="s">
        <v>133</v>
      </c>
      <c r="E419" s="235" t="s">
        <v>1</v>
      </c>
      <c r="F419" s="236" t="s">
        <v>636</v>
      </c>
      <c r="G419" s="233"/>
      <c r="H419" s="237">
        <v>206</v>
      </c>
      <c r="I419" s="238"/>
      <c r="J419" s="233"/>
      <c r="K419" s="233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133</v>
      </c>
      <c r="AU419" s="243" t="s">
        <v>89</v>
      </c>
      <c r="AV419" s="13" t="s">
        <v>89</v>
      </c>
      <c r="AW419" s="13" t="s">
        <v>35</v>
      </c>
      <c r="AX419" s="13" t="s">
        <v>79</v>
      </c>
      <c r="AY419" s="243" t="s">
        <v>124</v>
      </c>
    </row>
    <row r="420" s="14" customFormat="1">
      <c r="A420" s="14"/>
      <c r="B420" s="244"/>
      <c r="C420" s="245"/>
      <c r="D420" s="234" t="s">
        <v>133</v>
      </c>
      <c r="E420" s="246" t="s">
        <v>1</v>
      </c>
      <c r="F420" s="247" t="s">
        <v>134</v>
      </c>
      <c r="G420" s="245"/>
      <c r="H420" s="248">
        <v>206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133</v>
      </c>
      <c r="AU420" s="254" t="s">
        <v>89</v>
      </c>
      <c r="AV420" s="14" t="s">
        <v>135</v>
      </c>
      <c r="AW420" s="14" t="s">
        <v>35</v>
      </c>
      <c r="AX420" s="14" t="s">
        <v>87</v>
      </c>
      <c r="AY420" s="254" t="s">
        <v>124</v>
      </c>
    </row>
    <row r="421" s="2" customFormat="1" ht="24.15" customHeight="1">
      <c r="A421" s="37"/>
      <c r="B421" s="38"/>
      <c r="C421" s="218" t="s">
        <v>641</v>
      </c>
      <c r="D421" s="218" t="s">
        <v>127</v>
      </c>
      <c r="E421" s="219" t="s">
        <v>642</v>
      </c>
      <c r="F421" s="220" t="s">
        <v>643</v>
      </c>
      <c r="G421" s="221" t="s">
        <v>367</v>
      </c>
      <c r="H421" s="222">
        <v>28</v>
      </c>
      <c r="I421" s="223"/>
      <c r="J421" s="224">
        <f>ROUND(I421*H421,2)</f>
        <v>0</v>
      </c>
      <c r="K421" s="225"/>
      <c r="L421" s="43"/>
      <c r="M421" s="226" t="s">
        <v>1</v>
      </c>
      <c r="N421" s="227" t="s">
        <v>44</v>
      </c>
      <c r="O421" s="90"/>
      <c r="P421" s="228">
        <f>O421*H421</f>
        <v>0</v>
      </c>
      <c r="Q421" s="228">
        <v>0</v>
      </c>
      <c r="R421" s="228">
        <f>Q421*H421</f>
        <v>0</v>
      </c>
      <c r="S421" s="228">
        <v>0.00062</v>
      </c>
      <c r="T421" s="229">
        <f>S421*H421</f>
        <v>0.01736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0" t="s">
        <v>282</v>
      </c>
      <c r="AT421" s="230" t="s">
        <v>127</v>
      </c>
      <c r="AU421" s="230" t="s">
        <v>89</v>
      </c>
      <c r="AY421" s="16" t="s">
        <v>124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6" t="s">
        <v>87</v>
      </c>
      <c r="BK421" s="231">
        <f>ROUND(I421*H421,2)</f>
        <v>0</v>
      </c>
      <c r="BL421" s="16" t="s">
        <v>282</v>
      </c>
      <c r="BM421" s="230" t="s">
        <v>644</v>
      </c>
    </row>
    <row r="422" s="13" customFormat="1">
      <c r="A422" s="13"/>
      <c r="B422" s="232"/>
      <c r="C422" s="233"/>
      <c r="D422" s="234" t="s">
        <v>133</v>
      </c>
      <c r="E422" s="235" t="s">
        <v>1</v>
      </c>
      <c r="F422" s="236" t="s">
        <v>645</v>
      </c>
      <c r="G422" s="233"/>
      <c r="H422" s="237">
        <v>28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133</v>
      </c>
      <c r="AU422" s="243" t="s">
        <v>89</v>
      </c>
      <c r="AV422" s="13" t="s">
        <v>89</v>
      </c>
      <c r="AW422" s="13" t="s">
        <v>35</v>
      </c>
      <c r="AX422" s="13" t="s">
        <v>79</v>
      </c>
      <c r="AY422" s="243" t="s">
        <v>124</v>
      </c>
    </row>
    <row r="423" s="14" customFormat="1">
      <c r="A423" s="14"/>
      <c r="B423" s="244"/>
      <c r="C423" s="245"/>
      <c r="D423" s="234" t="s">
        <v>133</v>
      </c>
      <c r="E423" s="246" t="s">
        <v>1</v>
      </c>
      <c r="F423" s="247" t="s">
        <v>134</v>
      </c>
      <c r="G423" s="245"/>
      <c r="H423" s="248">
        <v>28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133</v>
      </c>
      <c r="AU423" s="254" t="s">
        <v>89</v>
      </c>
      <c r="AV423" s="14" t="s">
        <v>135</v>
      </c>
      <c r="AW423" s="14" t="s">
        <v>35</v>
      </c>
      <c r="AX423" s="14" t="s">
        <v>87</v>
      </c>
      <c r="AY423" s="254" t="s">
        <v>124</v>
      </c>
    </row>
    <row r="424" s="2" customFormat="1" ht="24.15" customHeight="1">
      <c r="A424" s="37"/>
      <c r="B424" s="38"/>
      <c r="C424" s="218" t="s">
        <v>646</v>
      </c>
      <c r="D424" s="218" t="s">
        <v>127</v>
      </c>
      <c r="E424" s="219" t="s">
        <v>647</v>
      </c>
      <c r="F424" s="220" t="s">
        <v>648</v>
      </c>
      <c r="G424" s="221" t="s">
        <v>367</v>
      </c>
      <c r="H424" s="222">
        <v>210</v>
      </c>
      <c r="I424" s="223"/>
      <c r="J424" s="224">
        <f>ROUND(I424*H424,2)</f>
        <v>0</v>
      </c>
      <c r="K424" s="225"/>
      <c r="L424" s="43"/>
      <c r="M424" s="226" t="s">
        <v>1</v>
      </c>
      <c r="N424" s="227" t="s">
        <v>44</v>
      </c>
      <c r="O424" s="90"/>
      <c r="P424" s="228">
        <f>O424*H424</f>
        <v>0</v>
      </c>
      <c r="Q424" s="228">
        <v>0</v>
      </c>
      <c r="R424" s="228">
        <f>Q424*H424</f>
        <v>0</v>
      </c>
      <c r="S424" s="228">
        <v>0.00062</v>
      </c>
      <c r="T424" s="229">
        <f>S424*H424</f>
        <v>0.13020000000000001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30" t="s">
        <v>282</v>
      </c>
      <c r="AT424" s="230" t="s">
        <v>127</v>
      </c>
      <c r="AU424" s="230" t="s">
        <v>89</v>
      </c>
      <c r="AY424" s="16" t="s">
        <v>124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6" t="s">
        <v>87</v>
      </c>
      <c r="BK424" s="231">
        <f>ROUND(I424*H424,2)</f>
        <v>0</v>
      </c>
      <c r="BL424" s="16" t="s">
        <v>282</v>
      </c>
      <c r="BM424" s="230" t="s">
        <v>649</v>
      </c>
    </row>
    <row r="425" s="13" customFormat="1">
      <c r="A425" s="13"/>
      <c r="B425" s="232"/>
      <c r="C425" s="233"/>
      <c r="D425" s="234" t="s">
        <v>133</v>
      </c>
      <c r="E425" s="235" t="s">
        <v>1</v>
      </c>
      <c r="F425" s="236" t="s">
        <v>650</v>
      </c>
      <c r="G425" s="233"/>
      <c r="H425" s="237">
        <v>210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133</v>
      </c>
      <c r="AU425" s="243" t="s">
        <v>89</v>
      </c>
      <c r="AV425" s="13" t="s">
        <v>89</v>
      </c>
      <c r="AW425" s="13" t="s">
        <v>35</v>
      </c>
      <c r="AX425" s="13" t="s">
        <v>79</v>
      </c>
      <c r="AY425" s="243" t="s">
        <v>124</v>
      </c>
    </row>
    <row r="426" s="14" customFormat="1">
      <c r="A426" s="14"/>
      <c r="B426" s="244"/>
      <c r="C426" s="245"/>
      <c r="D426" s="234" t="s">
        <v>133</v>
      </c>
      <c r="E426" s="246" t="s">
        <v>1</v>
      </c>
      <c r="F426" s="247" t="s">
        <v>134</v>
      </c>
      <c r="G426" s="245"/>
      <c r="H426" s="248">
        <v>210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133</v>
      </c>
      <c r="AU426" s="254" t="s">
        <v>89</v>
      </c>
      <c r="AV426" s="14" t="s">
        <v>135</v>
      </c>
      <c r="AW426" s="14" t="s">
        <v>35</v>
      </c>
      <c r="AX426" s="14" t="s">
        <v>87</v>
      </c>
      <c r="AY426" s="254" t="s">
        <v>124</v>
      </c>
    </row>
    <row r="427" s="2" customFormat="1" ht="16.5" customHeight="1">
      <c r="A427" s="37"/>
      <c r="B427" s="38"/>
      <c r="C427" s="218" t="s">
        <v>651</v>
      </c>
      <c r="D427" s="218" t="s">
        <v>127</v>
      </c>
      <c r="E427" s="219" t="s">
        <v>652</v>
      </c>
      <c r="F427" s="220" t="s">
        <v>653</v>
      </c>
      <c r="G427" s="221" t="s">
        <v>264</v>
      </c>
      <c r="H427" s="222">
        <v>190</v>
      </c>
      <c r="I427" s="223"/>
      <c r="J427" s="224">
        <f>ROUND(I427*H427,2)</f>
        <v>0</v>
      </c>
      <c r="K427" s="225"/>
      <c r="L427" s="43"/>
      <c r="M427" s="226" t="s">
        <v>1</v>
      </c>
      <c r="N427" s="227" t="s">
        <v>44</v>
      </c>
      <c r="O427" s="90"/>
      <c r="P427" s="228">
        <f>O427*H427</f>
        <v>0</v>
      </c>
      <c r="Q427" s="228">
        <v>0</v>
      </c>
      <c r="R427" s="228">
        <f>Q427*H427</f>
        <v>0</v>
      </c>
      <c r="S427" s="228">
        <v>0.00025000000000000001</v>
      </c>
      <c r="T427" s="229">
        <f>S427*H427</f>
        <v>0.047500000000000001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0" t="s">
        <v>282</v>
      </c>
      <c r="AT427" s="230" t="s">
        <v>127</v>
      </c>
      <c r="AU427" s="230" t="s">
        <v>89</v>
      </c>
      <c r="AY427" s="16" t="s">
        <v>124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6" t="s">
        <v>87</v>
      </c>
      <c r="BK427" s="231">
        <f>ROUND(I427*H427,2)</f>
        <v>0</v>
      </c>
      <c r="BL427" s="16" t="s">
        <v>282</v>
      </c>
      <c r="BM427" s="230" t="s">
        <v>654</v>
      </c>
    </row>
    <row r="428" s="2" customFormat="1">
      <c r="A428" s="37"/>
      <c r="B428" s="38"/>
      <c r="C428" s="39"/>
      <c r="D428" s="234" t="s">
        <v>139</v>
      </c>
      <c r="E428" s="39"/>
      <c r="F428" s="255" t="s">
        <v>655</v>
      </c>
      <c r="G428" s="39"/>
      <c r="H428" s="39"/>
      <c r="I428" s="256"/>
      <c r="J428" s="39"/>
      <c r="K428" s="39"/>
      <c r="L428" s="43"/>
      <c r="M428" s="257"/>
      <c r="N428" s="258"/>
      <c r="O428" s="90"/>
      <c r="P428" s="90"/>
      <c r="Q428" s="90"/>
      <c r="R428" s="90"/>
      <c r="S428" s="90"/>
      <c r="T428" s="91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139</v>
      </c>
      <c r="AU428" s="16" t="s">
        <v>89</v>
      </c>
    </row>
    <row r="429" s="13" customFormat="1">
      <c r="A429" s="13"/>
      <c r="B429" s="232"/>
      <c r="C429" s="233"/>
      <c r="D429" s="234" t="s">
        <v>133</v>
      </c>
      <c r="E429" s="235" t="s">
        <v>1</v>
      </c>
      <c r="F429" s="236" t="s">
        <v>226</v>
      </c>
      <c r="G429" s="233"/>
      <c r="H429" s="237">
        <v>190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133</v>
      </c>
      <c r="AU429" s="243" t="s">
        <v>89</v>
      </c>
      <c r="AV429" s="13" t="s">
        <v>89</v>
      </c>
      <c r="AW429" s="13" t="s">
        <v>35</v>
      </c>
      <c r="AX429" s="13" t="s">
        <v>79</v>
      </c>
      <c r="AY429" s="243" t="s">
        <v>124</v>
      </c>
    </row>
    <row r="430" s="14" customFormat="1">
      <c r="A430" s="14"/>
      <c r="B430" s="244"/>
      <c r="C430" s="245"/>
      <c r="D430" s="234" t="s">
        <v>133</v>
      </c>
      <c r="E430" s="246" t="s">
        <v>1</v>
      </c>
      <c r="F430" s="247" t="s">
        <v>134</v>
      </c>
      <c r="G430" s="245"/>
      <c r="H430" s="248">
        <v>190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133</v>
      </c>
      <c r="AU430" s="254" t="s">
        <v>89</v>
      </c>
      <c r="AV430" s="14" t="s">
        <v>135</v>
      </c>
      <c r="AW430" s="14" t="s">
        <v>35</v>
      </c>
      <c r="AX430" s="14" t="s">
        <v>87</v>
      </c>
      <c r="AY430" s="254" t="s">
        <v>124</v>
      </c>
    </row>
    <row r="431" s="2" customFormat="1" ht="24.15" customHeight="1">
      <c r="A431" s="37"/>
      <c r="B431" s="38"/>
      <c r="C431" s="218" t="s">
        <v>656</v>
      </c>
      <c r="D431" s="218" t="s">
        <v>127</v>
      </c>
      <c r="E431" s="219" t="s">
        <v>657</v>
      </c>
      <c r="F431" s="220" t="s">
        <v>658</v>
      </c>
      <c r="G431" s="221" t="s">
        <v>264</v>
      </c>
      <c r="H431" s="222">
        <v>90</v>
      </c>
      <c r="I431" s="223"/>
      <c r="J431" s="224">
        <f>ROUND(I431*H431,2)</f>
        <v>0</v>
      </c>
      <c r="K431" s="225"/>
      <c r="L431" s="43"/>
      <c r="M431" s="226" t="s">
        <v>1</v>
      </c>
      <c r="N431" s="227" t="s">
        <v>44</v>
      </c>
      <c r="O431" s="90"/>
      <c r="P431" s="228">
        <f>O431*H431</f>
        <v>0</v>
      </c>
      <c r="Q431" s="228">
        <v>0</v>
      </c>
      <c r="R431" s="228">
        <f>Q431*H431</f>
        <v>0</v>
      </c>
      <c r="S431" s="228">
        <v>0.00027999999999999998</v>
      </c>
      <c r="T431" s="229">
        <f>S431*H431</f>
        <v>0.025199999999999997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30" t="s">
        <v>282</v>
      </c>
      <c r="AT431" s="230" t="s">
        <v>127</v>
      </c>
      <c r="AU431" s="230" t="s">
        <v>89</v>
      </c>
      <c r="AY431" s="16" t="s">
        <v>124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6" t="s">
        <v>87</v>
      </c>
      <c r="BK431" s="231">
        <f>ROUND(I431*H431,2)</f>
        <v>0</v>
      </c>
      <c r="BL431" s="16" t="s">
        <v>282</v>
      </c>
      <c r="BM431" s="230" t="s">
        <v>659</v>
      </c>
    </row>
    <row r="432" s="2" customFormat="1">
      <c r="A432" s="37"/>
      <c r="B432" s="38"/>
      <c r="C432" s="39"/>
      <c r="D432" s="234" t="s">
        <v>139</v>
      </c>
      <c r="E432" s="39"/>
      <c r="F432" s="255" t="s">
        <v>660</v>
      </c>
      <c r="G432" s="39"/>
      <c r="H432" s="39"/>
      <c r="I432" s="256"/>
      <c r="J432" s="39"/>
      <c r="K432" s="39"/>
      <c r="L432" s="43"/>
      <c r="M432" s="257"/>
      <c r="N432" s="258"/>
      <c r="O432" s="90"/>
      <c r="P432" s="90"/>
      <c r="Q432" s="90"/>
      <c r="R432" s="90"/>
      <c r="S432" s="90"/>
      <c r="T432" s="91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139</v>
      </c>
      <c r="AU432" s="16" t="s">
        <v>89</v>
      </c>
    </row>
    <row r="433" s="13" customFormat="1">
      <c r="A433" s="13"/>
      <c r="B433" s="232"/>
      <c r="C433" s="233"/>
      <c r="D433" s="234" t="s">
        <v>133</v>
      </c>
      <c r="E433" s="235" t="s">
        <v>1</v>
      </c>
      <c r="F433" s="236" t="s">
        <v>661</v>
      </c>
      <c r="G433" s="233"/>
      <c r="H433" s="237">
        <v>90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133</v>
      </c>
      <c r="AU433" s="243" t="s">
        <v>89</v>
      </c>
      <c r="AV433" s="13" t="s">
        <v>89</v>
      </c>
      <c r="AW433" s="13" t="s">
        <v>35</v>
      </c>
      <c r="AX433" s="13" t="s">
        <v>79</v>
      </c>
      <c r="AY433" s="243" t="s">
        <v>124</v>
      </c>
    </row>
    <row r="434" s="14" customFormat="1">
      <c r="A434" s="14"/>
      <c r="B434" s="244"/>
      <c r="C434" s="245"/>
      <c r="D434" s="234" t="s">
        <v>133</v>
      </c>
      <c r="E434" s="246" t="s">
        <v>1</v>
      </c>
      <c r="F434" s="247" t="s">
        <v>134</v>
      </c>
      <c r="G434" s="245"/>
      <c r="H434" s="248">
        <v>90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133</v>
      </c>
      <c r="AU434" s="254" t="s">
        <v>89</v>
      </c>
      <c r="AV434" s="14" t="s">
        <v>135</v>
      </c>
      <c r="AW434" s="14" t="s">
        <v>35</v>
      </c>
      <c r="AX434" s="14" t="s">
        <v>87</v>
      </c>
      <c r="AY434" s="254" t="s">
        <v>124</v>
      </c>
    </row>
    <row r="435" s="2" customFormat="1" ht="24.15" customHeight="1">
      <c r="A435" s="37"/>
      <c r="B435" s="38"/>
      <c r="C435" s="218" t="s">
        <v>662</v>
      </c>
      <c r="D435" s="218" t="s">
        <v>127</v>
      </c>
      <c r="E435" s="219" t="s">
        <v>663</v>
      </c>
      <c r="F435" s="220" t="s">
        <v>664</v>
      </c>
      <c r="G435" s="221" t="s">
        <v>264</v>
      </c>
      <c r="H435" s="222">
        <v>180</v>
      </c>
      <c r="I435" s="223"/>
      <c r="J435" s="224">
        <f>ROUND(I435*H435,2)</f>
        <v>0</v>
      </c>
      <c r="K435" s="225"/>
      <c r="L435" s="43"/>
      <c r="M435" s="226" t="s">
        <v>1</v>
      </c>
      <c r="N435" s="227" t="s">
        <v>44</v>
      </c>
      <c r="O435" s="90"/>
      <c r="P435" s="228">
        <f>O435*H435</f>
        <v>0</v>
      </c>
      <c r="Q435" s="228">
        <v>0</v>
      </c>
      <c r="R435" s="228">
        <f>Q435*H435</f>
        <v>0</v>
      </c>
      <c r="S435" s="228">
        <v>0.00021000000000000001</v>
      </c>
      <c r="T435" s="229">
        <f>S435*H435</f>
        <v>0.0378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0" t="s">
        <v>282</v>
      </c>
      <c r="AT435" s="230" t="s">
        <v>127</v>
      </c>
      <c r="AU435" s="230" t="s">
        <v>89</v>
      </c>
      <c r="AY435" s="16" t="s">
        <v>124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6" t="s">
        <v>87</v>
      </c>
      <c r="BK435" s="231">
        <f>ROUND(I435*H435,2)</f>
        <v>0</v>
      </c>
      <c r="BL435" s="16" t="s">
        <v>282</v>
      </c>
      <c r="BM435" s="230" t="s">
        <v>665</v>
      </c>
    </row>
    <row r="436" s="2" customFormat="1">
      <c r="A436" s="37"/>
      <c r="B436" s="38"/>
      <c r="C436" s="39"/>
      <c r="D436" s="234" t="s">
        <v>139</v>
      </c>
      <c r="E436" s="39"/>
      <c r="F436" s="255" t="s">
        <v>666</v>
      </c>
      <c r="G436" s="39"/>
      <c r="H436" s="39"/>
      <c r="I436" s="256"/>
      <c r="J436" s="39"/>
      <c r="K436" s="39"/>
      <c r="L436" s="43"/>
      <c r="M436" s="257"/>
      <c r="N436" s="258"/>
      <c r="O436" s="90"/>
      <c r="P436" s="90"/>
      <c r="Q436" s="90"/>
      <c r="R436" s="90"/>
      <c r="S436" s="90"/>
      <c r="T436" s="91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139</v>
      </c>
      <c r="AU436" s="16" t="s">
        <v>89</v>
      </c>
    </row>
    <row r="437" s="13" customFormat="1">
      <c r="A437" s="13"/>
      <c r="B437" s="232"/>
      <c r="C437" s="233"/>
      <c r="D437" s="234" t="s">
        <v>133</v>
      </c>
      <c r="E437" s="235" t="s">
        <v>1</v>
      </c>
      <c r="F437" s="236" t="s">
        <v>667</v>
      </c>
      <c r="G437" s="233"/>
      <c r="H437" s="237">
        <v>180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133</v>
      </c>
      <c r="AU437" s="243" t="s">
        <v>89</v>
      </c>
      <c r="AV437" s="13" t="s">
        <v>89</v>
      </c>
      <c r="AW437" s="13" t="s">
        <v>35</v>
      </c>
      <c r="AX437" s="13" t="s">
        <v>79</v>
      </c>
      <c r="AY437" s="243" t="s">
        <v>124</v>
      </c>
    </row>
    <row r="438" s="14" customFormat="1">
      <c r="A438" s="14"/>
      <c r="B438" s="244"/>
      <c r="C438" s="245"/>
      <c r="D438" s="234" t="s">
        <v>133</v>
      </c>
      <c r="E438" s="246" t="s">
        <v>1</v>
      </c>
      <c r="F438" s="247" t="s">
        <v>134</v>
      </c>
      <c r="G438" s="245"/>
      <c r="H438" s="248">
        <v>180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133</v>
      </c>
      <c r="AU438" s="254" t="s">
        <v>89</v>
      </c>
      <c r="AV438" s="14" t="s">
        <v>135</v>
      </c>
      <c r="AW438" s="14" t="s">
        <v>35</v>
      </c>
      <c r="AX438" s="14" t="s">
        <v>87</v>
      </c>
      <c r="AY438" s="254" t="s">
        <v>124</v>
      </c>
    </row>
    <row r="439" s="2" customFormat="1" ht="21.75" customHeight="1">
      <c r="A439" s="37"/>
      <c r="B439" s="38"/>
      <c r="C439" s="218" t="s">
        <v>668</v>
      </c>
      <c r="D439" s="218" t="s">
        <v>127</v>
      </c>
      <c r="E439" s="219" t="s">
        <v>669</v>
      </c>
      <c r="F439" s="220" t="s">
        <v>670</v>
      </c>
      <c r="G439" s="221" t="s">
        <v>264</v>
      </c>
      <c r="H439" s="222">
        <v>4</v>
      </c>
      <c r="I439" s="223"/>
      <c r="J439" s="224">
        <f>ROUND(I439*H439,2)</f>
        <v>0</v>
      </c>
      <c r="K439" s="225"/>
      <c r="L439" s="43"/>
      <c r="M439" s="226" t="s">
        <v>1</v>
      </c>
      <c r="N439" s="227" t="s">
        <v>44</v>
      </c>
      <c r="O439" s="90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0" t="s">
        <v>282</v>
      </c>
      <c r="AT439" s="230" t="s">
        <v>127</v>
      </c>
      <c r="AU439" s="230" t="s">
        <v>89</v>
      </c>
      <c r="AY439" s="16" t="s">
        <v>124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6" t="s">
        <v>87</v>
      </c>
      <c r="BK439" s="231">
        <f>ROUND(I439*H439,2)</f>
        <v>0</v>
      </c>
      <c r="BL439" s="16" t="s">
        <v>282</v>
      </c>
      <c r="BM439" s="230" t="s">
        <v>671</v>
      </c>
    </row>
    <row r="440" s="13" customFormat="1">
      <c r="A440" s="13"/>
      <c r="B440" s="232"/>
      <c r="C440" s="233"/>
      <c r="D440" s="234" t="s">
        <v>133</v>
      </c>
      <c r="E440" s="235" t="s">
        <v>1</v>
      </c>
      <c r="F440" s="236" t="s">
        <v>135</v>
      </c>
      <c r="G440" s="233"/>
      <c r="H440" s="237">
        <v>4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133</v>
      </c>
      <c r="AU440" s="243" t="s">
        <v>89</v>
      </c>
      <c r="AV440" s="13" t="s">
        <v>89</v>
      </c>
      <c r="AW440" s="13" t="s">
        <v>35</v>
      </c>
      <c r="AX440" s="13" t="s">
        <v>79</v>
      </c>
      <c r="AY440" s="243" t="s">
        <v>124</v>
      </c>
    </row>
    <row r="441" s="14" customFormat="1">
      <c r="A441" s="14"/>
      <c r="B441" s="244"/>
      <c r="C441" s="245"/>
      <c r="D441" s="234" t="s">
        <v>133</v>
      </c>
      <c r="E441" s="246" t="s">
        <v>1</v>
      </c>
      <c r="F441" s="247" t="s">
        <v>134</v>
      </c>
      <c r="G441" s="245"/>
      <c r="H441" s="248">
        <v>4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133</v>
      </c>
      <c r="AU441" s="254" t="s">
        <v>89</v>
      </c>
      <c r="AV441" s="14" t="s">
        <v>135</v>
      </c>
      <c r="AW441" s="14" t="s">
        <v>35</v>
      </c>
      <c r="AX441" s="14" t="s">
        <v>87</v>
      </c>
      <c r="AY441" s="254" t="s">
        <v>124</v>
      </c>
    </row>
    <row r="442" s="2" customFormat="1" ht="16.5" customHeight="1">
      <c r="A442" s="37"/>
      <c r="B442" s="38"/>
      <c r="C442" s="262" t="s">
        <v>661</v>
      </c>
      <c r="D442" s="262" t="s">
        <v>227</v>
      </c>
      <c r="E442" s="263" t="s">
        <v>672</v>
      </c>
      <c r="F442" s="264" t="s">
        <v>673</v>
      </c>
      <c r="G442" s="265" t="s">
        <v>264</v>
      </c>
      <c r="H442" s="266">
        <v>1</v>
      </c>
      <c r="I442" s="267"/>
      <c r="J442" s="268">
        <f>ROUND(I442*H442,2)</f>
        <v>0</v>
      </c>
      <c r="K442" s="269"/>
      <c r="L442" s="270"/>
      <c r="M442" s="271" t="s">
        <v>1</v>
      </c>
      <c r="N442" s="272" t="s">
        <v>44</v>
      </c>
      <c r="O442" s="90"/>
      <c r="P442" s="228">
        <f>O442*H442</f>
        <v>0</v>
      </c>
      <c r="Q442" s="228">
        <v>0.00025000000000000001</v>
      </c>
      <c r="R442" s="228">
        <f>Q442*H442</f>
        <v>0.00025000000000000001</v>
      </c>
      <c r="S442" s="228">
        <v>0</v>
      </c>
      <c r="T442" s="229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0" t="s">
        <v>377</v>
      </c>
      <c r="AT442" s="230" t="s">
        <v>227</v>
      </c>
      <c r="AU442" s="230" t="s">
        <v>89</v>
      </c>
      <c r="AY442" s="16" t="s">
        <v>124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6" t="s">
        <v>87</v>
      </c>
      <c r="BK442" s="231">
        <f>ROUND(I442*H442,2)</f>
        <v>0</v>
      </c>
      <c r="BL442" s="16" t="s">
        <v>282</v>
      </c>
      <c r="BM442" s="230" t="s">
        <v>674</v>
      </c>
    </row>
    <row r="443" s="13" customFormat="1">
      <c r="A443" s="13"/>
      <c r="B443" s="232"/>
      <c r="C443" s="233"/>
      <c r="D443" s="234" t="s">
        <v>133</v>
      </c>
      <c r="E443" s="235" t="s">
        <v>1</v>
      </c>
      <c r="F443" s="236" t="s">
        <v>87</v>
      </c>
      <c r="G443" s="233"/>
      <c r="H443" s="237">
        <v>1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133</v>
      </c>
      <c r="AU443" s="243" t="s">
        <v>89</v>
      </c>
      <c r="AV443" s="13" t="s">
        <v>89</v>
      </c>
      <c r="AW443" s="13" t="s">
        <v>35</v>
      </c>
      <c r="AX443" s="13" t="s">
        <v>79</v>
      </c>
      <c r="AY443" s="243" t="s">
        <v>124</v>
      </c>
    </row>
    <row r="444" s="14" customFormat="1">
      <c r="A444" s="14"/>
      <c r="B444" s="244"/>
      <c r="C444" s="245"/>
      <c r="D444" s="234" t="s">
        <v>133</v>
      </c>
      <c r="E444" s="246" t="s">
        <v>1</v>
      </c>
      <c r="F444" s="247" t="s">
        <v>134</v>
      </c>
      <c r="G444" s="245"/>
      <c r="H444" s="248">
        <v>1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133</v>
      </c>
      <c r="AU444" s="254" t="s">
        <v>89</v>
      </c>
      <c r="AV444" s="14" t="s">
        <v>135</v>
      </c>
      <c r="AW444" s="14" t="s">
        <v>35</v>
      </c>
      <c r="AX444" s="14" t="s">
        <v>87</v>
      </c>
      <c r="AY444" s="254" t="s">
        <v>124</v>
      </c>
    </row>
    <row r="445" s="2" customFormat="1" ht="16.5" customHeight="1">
      <c r="A445" s="37"/>
      <c r="B445" s="38"/>
      <c r="C445" s="262" t="s">
        <v>675</v>
      </c>
      <c r="D445" s="262" t="s">
        <v>227</v>
      </c>
      <c r="E445" s="263" t="s">
        <v>676</v>
      </c>
      <c r="F445" s="264" t="s">
        <v>677</v>
      </c>
      <c r="G445" s="265" t="s">
        <v>264</v>
      </c>
      <c r="H445" s="266">
        <v>1</v>
      </c>
      <c r="I445" s="267"/>
      <c r="J445" s="268">
        <f>ROUND(I445*H445,2)</f>
        <v>0</v>
      </c>
      <c r="K445" s="269"/>
      <c r="L445" s="270"/>
      <c r="M445" s="271" t="s">
        <v>1</v>
      </c>
      <c r="N445" s="272" t="s">
        <v>44</v>
      </c>
      <c r="O445" s="90"/>
      <c r="P445" s="228">
        <f>O445*H445</f>
        <v>0</v>
      </c>
      <c r="Q445" s="228">
        <v>0.0030000000000000001</v>
      </c>
      <c r="R445" s="228">
        <f>Q445*H445</f>
        <v>0.0030000000000000001</v>
      </c>
      <c r="S445" s="228">
        <v>0</v>
      </c>
      <c r="T445" s="229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0" t="s">
        <v>377</v>
      </c>
      <c r="AT445" s="230" t="s">
        <v>227</v>
      </c>
      <c r="AU445" s="230" t="s">
        <v>89</v>
      </c>
      <c r="AY445" s="16" t="s">
        <v>124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6" t="s">
        <v>87</v>
      </c>
      <c r="BK445" s="231">
        <f>ROUND(I445*H445,2)</f>
        <v>0</v>
      </c>
      <c r="BL445" s="16" t="s">
        <v>282</v>
      </c>
      <c r="BM445" s="230" t="s">
        <v>678</v>
      </c>
    </row>
    <row r="446" s="13" customFormat="1">
      <c r="A446" s="13"/>
      <c r="B446" s="232"/>
      <c r="C446" s="233"/>
      <c r="D446" s="234" t="s">
        <v>133</v>
      </c>
      <c r="E446" s="235" t="s">
        <v>1</v>
      </c>
      <c r="F446" s="236" t="s">
        <v>87</v>
      </c>
      <c r="G446" s="233"/>
      <c r="H446" s="237">
        <v>1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133</v>
      </c>
      <c r="AU446" s="243" t="s">
        <v>89</v>
      </c>
      <c r="AV446" s="13" t="s">
        <v>89</v>
      </c>
      <c r="AW446" s="13" t="s">
        <v>35</v>
      </c>
      <c r="AX446" s="13" t="s">
        <v>79</v>
      </c>
      <c r="AY446" s="243" t="s">
        <v>124</v>
      </c>
    </row>
    <row r="447" s="14" customFormat="1">
      <c r="A447" s="14"/>
      <c r="B447" s="244"/>
      <c r="C447" s="245"/>
      <c r="D447" s="234" t="s">
        <v>133</v>
      </c>
      <c r="E447" s="246" t="s">
        <v>1</v>
      </c>
      <c r="F447" s="247" t="s">
        <v>134</v>
      </c>
      <c r="G447" s="245"/>
      <c r="H447" s="248">
        <v>1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133</v>
      </c>
      <c r="AU447" s="254" t="s">
        <v>89</v>
      </c>
      <c r="AV447" s="14" t="s">
        <v>135</v>
      </c>
      <c r="AW447" s="14" t="s">
        <v>35</v>
      </c>
      <c r="AX447" s="14" t="s">
        <v>87</v>
      </c>
      <c r="AY447" s="254" t="s">
        <v>124</v>
      </c>
    </row>
    <row r="448" s="2" customFormat="1" ht="24.15" customHeight="1">
      <c r="A448" s="37"/>
      <c r="B448" s="38"/>
      <c r="C448" s="218" t="s">
        <v>679</v>
      </c>
      <c r="D448" s="218" t="s">
        <v>127</v>
      </c>
      <c r="E448" s="219" t="s">
        <v>680</v>
      </c>
      <c r="F448" s="220" t="s">
        <v>681</v>
      </c>
      <c r="G448" s="221" t="s">
        <v>461</v>
      </c>
      <c r="H448" s="273"/>
      <c r="I448" s="223"/>
      <c r="J448" s="224">
        <f>ROUND(I448*H448,2)</f>
        <v>0</v>
      </c>
      <c r="K448" s="225"/>
      <c r="L448" s="43"/>
      <c r="M448" s="226" t="s">
        <v>1</v>
      </c>
      <c r="N448" s="227" t="s">
        <v>44</v>
      </c>
      <c r="O448" s="90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0" t="s">
        <v>282</v>
      </c>
      <c r="AT448" s="230" t="s">
        <v>127</v>
      </c>
      <c r="AU448" s="230" t="s">
        <v>89</v>
      </c>
      <c r="AY448" s="16" t="s">
        <v>124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6" t="s">
        <v>87</v>
      </c>
      <c r="BK448" s="231">
        <f>ROUND(I448*H448,2)</f>
        <v>0</v>
      </c>
      <c r="BL448" s="16" t="s">
        <v>282</v>
      </c>
      <c r="BM448" s="230" t="s">
        <v>682</v>
      </c>
    </row>
    <row r="449" s="12" customFormat="1" ht="22.8" customHeight="1">
      <c r="A449" s="12"/>
      <c r="B449" s="202"/>
      <c r="C449" s="203"/>
      <c r="D449" s="204" t="s">
        <v>78</v>
      </c>
      <c r="E449" s="216" t="s">
        <v>683</v>
      </c>
      <c r="F449" s="216" t="s">
        <v>684</v>
      </c>
      <c r="G449" s="203"/>
      <c r="H449" s="203"/>
      <c r="I449" s="206"/>
      <c r="J449" s="217">
        <f>BK449</f>
        <v>0</v>
      </c>
      <c r="K449" s="203"/>
      <c r="L449" s="208"/>
      <c r="M449" s="209"/>
      <c r="N449" s="210"/>
      <c r="O449" s="210"/>
      <c r="P449" s="211">
        <f>SUM(P450:P469)</f>
        <v>0</v>
      </c>
      <c r="Q449" s="210"/>
      <c r="R449" s="211">
        <f>SUM(R450:R469)</f>
        <v>0.061379999999999997</v>
      </c>
      <c r="S449" s="210"/>
      <c r="T449" s="212">
        <f>SUM(T450:T469)</f>
        <v>0.0030000000000000001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3" t="s">
        <v>89</v>
      </c>
      <c r="AT449" s="214" t="s">
        <v>78</v>
      </c>
      <c r="AU449" s="214" t="s">
        <v>87</v>
      </c>
      <c r="AY449" s="213" t="s">
        <v>124</v>
      </c>
      <c r="BK449" s="215">
        <f>SUM(BK450:BK469)</f>
        <v>0</v>
      </c>
    </row>
    <row r="450" s="2" customFormat="1" ht="21.75" customHeight="1">
      <c r="A450" s="37"/>
      <c r="B450" s="38"/>
      <c r="C450" s="218" t="s">
        <v>685</v>
      </c>
      <c r="D450" s="218" t="s">
        <v>127</v>
      </c>
      <c r="E450" s="219" t="s">
        <v>686</v>
      </c>
      <c r="F450" s="220" t="s">
        <v>687</v>
      </c>
      <c r="G450" s="221" t="s">
        <v>264</v>
      </c>
      <c r="H450" s="222">
        <v>1</v>
      </c>
      <c r="I450" s="223"/>
      <c r="J450" s="224">
        <f>ROUND(I450*H450,2)</f>
        <v>0</v>
      </c>
      <c r="K450" s="225"/>
      <c r="L450" s="43"/>
      <c r="M450" s="226" t="s">
        <v>1</v>
      </c>
      <c r="N450" s="227" t="s">
        <v>44</v>
      </c>
      <c r="O450" s="90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30" t="s">
        <v>282</v>
      </c>
      <c r="AT450" s="230" t="s">
        <v>127</v>
      </c>
      <c r="AU450" s="230" t="s">
        <v>89</v>
      </c>
      <c r="AY450" s="16" t="s">
        <v>124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6" t="s">
        <v>87</v>
      </c>
      <c r="BK450" s="231">
        <f>ROUND(I450*H450,2)</f>
        <v>0</v>
      </c>
      <c r="BL450" s="16" t="s">
        <v>282</v>
      </c>
      <c r="BM450" s="230" t="s">
        <v>688</v>
      </c>
    </row>
    <row r="451" s="2" customFormat="1">
      <c r="A451" s="37"/>
      <c r="B451" s="38"/>
      <c r="C451" s="39"/>
      <c r="D451" s="234" t="s">
        <v>139</v>
      </c>
      <c r="E451" s="39"/>
      <c r="F451" s="255" t="s">
        <v>689</v>
      </c>
      <c r="G451" s="39"/>
      <c r="H451" s="39"/>
      <c r="I451" s="256"/>
      <c r="J451" s="39"/>
      <c r="K451" s="39"/>
      <c r="L451" s="43"/>
      <c r="M451" s="257"/>
      <c r="N451" s="258"/>
      <c r="O451" s="90"/>
      <c r="P451" s="90"/>
      <c r="Q451" s="90"/>
      <c r="R451" s="90"/>
      <c r="S451" s="90"/>
      <c r="T451" s="91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139</v>
      </c>
      <c r="AU451" s="16" t="s">
        <v>89</v>
      </c>
    </row>
    <row r="452" s="13" customFormat="1">
      <c r="A452" s="13"/>
      <c r="B452" s="232"/>
      <c r="C452" s="233"/>
      <c r="D452" s="234" t="s">
        <v>133</v>
      </c>
      <c r="E452" s="235" t="s">
        <v>1</v>
      </c>
      <c r="F452" s="236" t="s">
        <v>690</v>
      </c>
      <c r="G452" s="233"/>
      <c r="H452" s="237">
        <v>1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133</v>
      </c>
      <c r="AU452" s="243" t="s">
        <v>89</v>
      </c>
      <c r="AV452" s="13" t="s">
        <v>89</v>
      </c>
      <c r="AW452" s="13" t="s">
        <v>35</v>
      </c>
      <c r="AX452" s="13" t="s">
        <v>79</v>
      </c>
      <c r="AY452" s="243" t="s">
        <v>124</v>
      </c>
    </row>
    <row r="453" s="14" customFormat="1">
      <c r="A453" s="14"/>
      <c r="B453" s="244"/>
      <c r="C453" s="245"/>
      <c r="D453" s="234" t="s">
        <v>133</v>
      </c>
      <c r="E453" s="246" t="s">
        <v>1</v>
      </c>
      <c r="F453" s="247" t="s">
        <v>134</v>
      </c>
      <c r="G453" s="245"/>
      <c r="H453" s="248">
        <v>1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133</v>
      </c>
      <c r="AU453" s="254" t="s">
        <v>89</v>
      </c>
      <c r="AV453" s="14" t="s">
        <v>135</v>
      </c>
      <c r="AW453" s="14" t="s">
        <v>35</v>
      </c>
      <c r="AX453" s="14" t="s">
        <v>87</v>
      </c>
      <c r="AY453" s="254" t="s">
        <v>124</v>
      </c>
    </row>
    <row r="454" s="2" customFormat="1" ht="16.5" customHeight="1">
      <c r="A454" s="37"/>
      <c r="B454" s="38"/>
      <c r="C454" s="218" t="s">
        <v>691</v>
      </c>
      <c r="D454" s="218" t="s">
        <v>127</v>
      </c>
      <c r="E454" s="219" t="s">
        <v>692</v>
      </c>
      <c r="F454" s="220" t="s">
        <v>693</v>
      </c>
      <c r="G454" s="221" t="s">
        <v>264</v>
      </c>
      <c r="H454" s="222">
        <v>1</v>
      </c>
      <c r="I454" s="223"/>
      <c r="J454" s="224">
        <f>ROUND(I454*H454,2)</f>
        <v>0</v>
      </c>
      <c r="K454" s="225"/>
      <c r="L454" s="43"/>
      <c r="M454" s="226" t="s">
        <v>1</v>
      </c>
      <c r="N454" s="227" t="s">
        <v>44</v>
      </c>
      <c r="O454" s="90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0" t="s">
        <v>282</v>
      </c>
      <c r="AT454" s="230" t="s">
        <v>127</v>
      </c>
      <c r="AU454" s="230" t="s">
        <v>89</v>
      </c>
      <c r="AY454" s="16" t="s">
        <v>124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6" t="s">
        <v>87</v>
      </c>
      <c r="BK454" s="231">
        <f>ROUND(I454*H454,2)</f>
        <v>0</v>
      </c>
      <c r="BL454" s="16" t="s">
        <v>282</v>
      </c>
      <c r="BM454" s="230" t="s">
        <v>694</v>
      </c>
    </row>
    <row r="455" s="2" customFormat="1">
      <c r="A455" s="37"/>
      <c r="B455" s="38"/>
      <c r="C455" s="39"/>
      <c r="D455" s="234" t="s">
        <v>139</v>
      </c>
      <c r="E455" s="39"/>
      <c r="F455" s="255" t="s">
        <v>695</v>
      </c>
      <c r="G455" s="39"/>
      <c r="H455" s="39"/>
      <c r="I455" s="256"/>
      <c r="J455" s="39"/>
      <c r="K455" s="39"/>
      <c r="L455" s="43"/>
      <c r="M455" s="257"/>
      <c r="N455" s="258"/>
      <c r="O455" s="90"/>
      <c r="P455" s="90"/>
      <c r="Q455" s="90"/>
      <c r="R455" s="90"/>
      <c r="S455" s="90"/>
      <c r="T455" s="91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139</v>
      </c>
      <c r="AU455" s="16" t="s">
        <v>89</v>
      </c>
    </row>
    <row r="456" s="13" customFormat="1">
      <c r="A456" s="13"/>
      <c r="B456" s="232"/>
      <c r="C456" s="233"/>
      <c r="D456" s="234" t="s">
        <v>133</v>
      </c>
      <c r="E456" s="235" t="s">
        <v>1</v>
      </c>
      <c r="F456" s="236" t="s">
        <v>696</v>
      </c>
      <c r="G456" s="233"/>
      <c r="H456" s="237">
        <v>1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133</v>
      </c>
      <c r="AU456" s="243" t="s">
        <v>89</v>
      </c>
      <c r="AV456" s="13" t="s">
        <v>89</v>
      </c>
      <c r="AW456" s="13" t="s">
        <v>35</v>
      </c>
      <c r="AX456" s="13" t="s">
        <v>79</v>
      </c>
      <c r="AY456" s="243" t="s">
        <v>124</v>
      </c>
    </row>
    <row r="457" s="14" customFormat="1">
      <c r="A457" s="14"/>
      <c r="B457" s="244"/>
      <c r="C457" s="245"/>
      <c r="D457" s="234" t="s">
        <v>133</v>
      </c>
      <c r="E457" s="246" t="s">
        <v>1</v>
      </c>
      <c r="F457" s="247" t="s">
        <v>134</v>
      </c>
      <c r="G457" s="245"/>
      <c r="H457" s="248">
        <v>1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133</v>
      </c>
      <c r="AU457" s="254" t="s">
        <v>89</v>
      </c>
      <c r="AV457" s="14" t="s">
        <v>135</v>
      </c>
      <c r="AW457" s="14" t="s">
        <v>35</v>
      </c>
      <c r="AX457" s="14" t="s">
        <v>87</v>
      </c>
      <c r="AY457" s="254" t="s">
        <v>124</v>
      </c>
    </row>
    <row r="458" s="2" customFormat="1" ht="24.15" customHeight="1">
      <c r="A458" s="37"/>
      <c r="B458" s="38"/>
      <c r="C458" s="218" t="s">
        <v>697</v>
      </c>
      <c r="D458" s="218" t="s">
        <v>127</v>
      </c>
      <c r="E458" s="219" t="s">
        <v>698</v>
      </c>
      <c r="F458" s="220" t="s">
        <v>699</v>
      </c>
      <c r="G458" s="221" t="s">
        <v>367</v>
      </c>
      <c r="H458" s="222">
        <v>31</v>
      </c>
      <c r="I458" s="223"/>
      <c r="J458" s="224">
        <f>ROUND(I458*H458,2)</f>
        <v>0</v>
      </c>
      <c r="K458" s="225"/>
      <c r="L458" s="43"/>
      <c r="M458" s="226" t="s">
        <v>1</v>
      </c>
      <c r="N458" s="227" t="s">
        <v>44</v>
      </c>
      <c r="O458" s="90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0" t="s">
        <v>282</v>
      </c>
      <c r="AT458" s="230" t="s">
        <v>127</v>
      </c>
      <c r="AU458" s="230" t="s">
        <v>89</v>
      </c>
      <c r="AY458" s="16" t="s">
        <v>124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6" t="s">
        <v>87</v>
      </c>
      <c r="BK458" s="231">
        <f>ROUND(I458*H458,2)</f>
        <v>0</v>
      </c>
      <c r="BL458" s="16" t="s">
        <v>282</v>
      </c>
      <c r="BM458" s="230" t="s">
        <v>700</v>
      </c>
    </row>
    <row r="459" s="13" customFormat="1">
      <c r="A459" s="13"/>
      <c r="B459" s="232"/>
      <c r="C459" s="233"/>
      <c r="D459" s="234" t="s">
        <v>133</v>
      </c>
      <c r="E459" s="235" t="s">
        <v>1</v>
      </c>
      <c r="F459" s="236" t="s">
        <v>605</v>
      </c>
      <c r="G459" s="233"/>
      <c r="H459" s="237">
        <v>31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133</v>
      </c>
      <c r="AU459" s="243" t="s">
        <v>89</v>
      </c>
      <c r="AV459" s="13" t="s">
        <v>89</v>
      </c>
      <c r="AW459" s="13" t="s">
        <v>35</v>
      </c>
      <c r="AX459" s="13" t="s">
        <v>79</v>
      </c>
      <c r="AY459" s="243" t="s">
        <v>124</v>
      </c>
    </row>
    <row r="460" s="14" customFormat="1">
      <c r="A460" s="14"/>
      <c r="B460" s="244"/>
      <c r="C460" s="245"/>
      <c r="D460" s="234" t="s">
        <v>133</v>
      </c>
      <c r="E460" s="246" t="s">
        <v>1</v>
      </c>
      <c r="F460" s="247" t="s">
        <v>134</v>
      </c>
      <c r="G460" s="245"/>
      <c r="H460" s="248">
        <v>31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133</v>
      </c>
      <c r="AU460" s="254" t="s">
        <v>89</v>
      </c>
      <c r="AV460" s="14" t="s">
        <v>135</v>
      </c>
      <c r="AW460" s="14" t="s">
        <v>35</v>
      </c>
      <c r="AX460" s="14" t="s">
        <v>87</v>
      </c>
      <c r="AY460" s="254" t="s">
        <v>124</v>
      </c>
    </row>
    <row r="461" s="2" customFormat="1" ht="16.5" customHeight="1">
      <c r="A461" s="37"/>
      <c r="B461" s="38"/>
      <c r="C461" s="262" t="s">
        <v>701</v>
      </c>
      <c r="D461" s="262" t="s">
        <v>227</v>
      </c>
      <c r="E461" s="263" t="s">
        <v>702</v>
      </c>
      <c r="F461" s="264" t="s">
        <v>703</v>
      </c>
      <c r="G461" s="265" t="s">
        <v>367</v>
      </c>
      <c r="H461" s="266">
        <v>31</v>
      </c>
      <c r="I461" s="267"/>
      <c r="J461" s="268">
        <f>ROUND(I461*H461,2)</f>
        <v>0</v>
      </c>
      <c r="K461" s="269"/>
      <c r="L461" s="270"/>
      <c r="M461" s="271" t="s">
        <v>1</v>
      </c>
      <c r="N461" s="272" t="s">
        <v>44</v>
      </c>
      <c r="O461" s="90"/>
      <c r="P461" s="228">
        <f>O461*H461</f>
        <v>0</v>
      </c>
      <c r="Q461" s="228">
        <v>0.00198</v>
      </c>
      <c r="R461" s="228">
        <f>Q461*H461</f>
        <v>0.061379999999999997</v>
      </c>
      <c r="S461" s="228">
        <v>0</v>
      </c>
      <c r="T461" s="229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0" t="s">
        <v>377</v>
      </c>
      <c r="AT461" s="230" t="s">
        <v>227</v>
      </c>
      <c r="AU461" s="230" t="s">
        <v>89</v>
      </c>
      <c r="AY461" s="16" t="s">
        <v>124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6" t="s">
        <v>87</v>
      </c>
      <c r="BK461" s="231">
        <f>ROUND(I461*H461,2)</f>
        <v>0</v>
      </c>
      <c r="BL461" s="16" t="s">
        <v>282</v>
      </c>
      <c r="BM461" s="230" t="s">
        <v>704</v>
      </c>
    </row>
    <row r="462" s="2" customFormat="1">
      <c r="A462" s="37"/>
      <c r="B462" s="38"/>
      <c r="C462" s="39"/>
      <c r="D462" s="234" t="s">
        <v>139</v>
      </c>
      <c r="E462" s="39"/>
      <c r="F462" s="255" t="s">
        <v>705</v>
      </c>
      <c r="G462" s="39"/>
      <c r="H462" s="39"/>
      <c r="I462" s="256"/>
      <c r="J462" s="39"/>
      <c r="K462" s="39"/>
      <c r="L462" s="43"/>
      <c r="M462" s="257"/>
      <c r="N462" s="258"/>
      <c r="O462" s="90"/>
      <c r="P462" s="90"/>
      <c r="Q462" s="90"/>
      <c r="R462" s="90"/>
      <c r="S462" s="90"/>
      <c r="T462" s="91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6" t="s">
        <v>139</v>
      </c>
      <c r="AU462" s="16" t="s">
        <v>89</v>
      </c>
    </row>
    <row r="463" s="13" customFormat="1">
      <c r="A463" s="13"/>
      <c r="B463" s="232"/>
      <c r="C463" s="233"/>
      <c r="D463" s="234" t="s">
        <v>133</v>
      </c>
      <c r="E463" s="235" t="s">
        <v>1</v>
      </c>
      <c r="F463" s="236" t="s">
        <v>371</v>
      </c>
      <c r="G463" s="233"/>
      <c r="H463" s="237">
        <v>31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133</v>
      </c>
      <c r="AU463" s="243" t="s">
        <v>89</v>
      </c>
      <c r="AV463" s="13" t="s">
        <v>89</v>
      </c>
      <c r="AW463" s="13" t="s">
        <v>35</v>
      </c>
      <c r="AX463" s="13" t="s">
        <v>79</v>
      </c>
      <c r="AY463" s="243" t="s">
        <v>124</v>
      </c>
    </row>
    <row r="464" s="14" customFormat="1">
      <c r="A464" s="14"/>
      <c r="B464" s="244"/>
      <c r="C464" s="245"/>
      <c r="D464" s="234" t="s">
        <v>133</v>
      </c>
      <c r="E464" s="246" t="s">
        <v>1</v>
      </c>
      <c r="F464" s="247" t="s">
        <v>134</v>
      </c>
      <c r="G464" s="245"/>
      <c r="H464" s="248">
        <v>31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133</v>
      </c>
      <c r="AU464" s="254" t="s">
        <v>89</v>
      </c>
      <c r="AV464" s="14" t="s">
        <v>135</v>
      </c>
      <c r="AW464" s="14" t="s">
        <v>35</v>
      </c>
      <c r="AX464" s="14" t="s">
        <v>87</v>
      </c>
      <c r="AY464" s="254" t="s">
        <v>124</v>
      </c>
    </row>
    <row r="465" s="2" customFormat="1" ht="16.5" customHeight="1">
      <c r="A465" s="37"/>
      <c r="B465" s="38"/>
      <c r="C465" s="218" t="s">
        <v>706</v>
      </c>
      <c r="D465" s="218" t="s">
        <v>127</v>
      </c>
      <c r="E465" s="219" t="s">
        <v>707</v>
      </c>
      <c r="F465" s="220" t="s">
        <v>708</v>
      </c>
      <c r="G465" s="221" t="s">
        <v>264</v>
      </c>
      <c r="H465" s="222">
        <v>1</v>
      </c>
      <c r="I465" s="223"/>
      <c r="J465" s="224">
        <f>ROUND(I465*H465,2)</f>
        <v>0</v>
      </c>
      <c r="K465" s="225"/>
      <c r="L465" s="43"/>
      <c r="M465" s="226" t="s">
        <v>1</v>
      </c>
      <c r="N465" s="227" t="s">
        <v>44</v>
      </c>
      <c r="O465" s="90"/>
      <c r="P465" s="228">
        <f>O465*H465</f>
        <v>0</v>
      </c>
      <c r="Q465" s="228">
        <v>0</v>
      </c>
      <c r="R465" s="228">
        <f>Q465*H465</f>
        <v>0</v>
      </c>
      <c r="S465" s="228">
        <v>0.0030000000000000001</v>
      </c>
      <c r="T465" s="229">
        <f>S465*H465</f>
        <v>0.0030000000000000001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30" t="s">
        <v>282</v>
      </c>
      <c r="AT465" s="230" t="s">
        <v>127</v>
      </c>
      <c r="AU465" s="230" t="s">
        <v>89</v>
      </c>
      <c r="AY465" s="16" t="s">
        <v>124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6" t="s">
        <v>87</v>
      </c>
      <c r="BK465" s="231">
        <f>ROUND(I465*H465,2)</f>
        <v>0</v>
      </c>
      <c r="BL465" s="16" t="s">
        <v>282</v>
      </c>
      <c r="BM465" s="230" t="s">
        <v>709</v>
      </c>
    </row>
    <row r="466" s="2" customFormat="1">
      <c r="A466" s="37"/>
      <c r="B466" s="38"/>
      <c r="C466" s="39"/>
      <c r="D466" s="234" t="s">
        <v>139</v>
      </c>
      <c r="E466" s="39"/>
      <c r="F466" s="255" t="s">
        <v>710</v>
      </c>
      <c r="G466" s="39"/>
      <c r="H466" s="39"/>
      <c r="I466" s="256"/>
      <c r="J466" s="39"/>
      <c r="K466" s="39"/>
      <c r="L466" s="43"/>
      <c r="M466" s="257"/>
      <c r="N466" s="258"/>
      <c r="O466" s="90"/>
      <c r="P466" s="90"/>
      <c r="Q466" s="90"/>
      <c r="R466" s="90"/>
      <c r="S466" s="90"/>
      <c r="T466" s="91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6" t="s">
        <v>139</v>
      </c>
      <c r="AU466" s="16" t="s">
        <v>89</v>
      </c>
    </row>
    <row r="467" s="13" customFormat="1">
      <c r="A467" s="13"/>
      <c r="B467" s="232"/>
      <c r="C467" s="233"/>
      <c r="D467" s="234" t="s">
        <v>133</v>
      </c>
      <c r="E467" s="235" t="s">
        <v>1</v>
      </c>
      <c r="F467" s="236" t="s">
        <v>87</v>
      </c>
      <c r="G467" s="233"/>
      <c r="H467" s="237">
        <v>1</v>
      </c>
      <c r="I467" s="238"/>
      <c r="J467" s="233"/>
      <c r="K467" s="233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133</v>
      </c>
      <c r="AU467" s="243" t="s">
        <v>89</v>
      </c>
      <c r="AV467" s="13" t="s">
        <v>89</v>
      </c>
      <c r="AW467" s="13" t="s">
        <v>35</v>
      </c>
      <c r="AX467" s="13" t="s">
        <v>79</v>
      </c>
      <c r="AY467" s="243" t="s">
        <v>124</v>
      </c>
    </row>
    <row r="468" s="14" customFormat="1">
      <c r="A468" s="14"/>
      <c r="B468" s="244"/>
      <c r="C468" s="245"/>
      <c r="D468" s="234" t="s">
        <v>133</v>
      </c>
      <c r="E468" s="246" t="s">
        <v>1</v>
      </c>
      <c r="F468" s="247" t="s">
        <v>134</v>
      </c>
      <c r="G468" s="245"/>
      <c r="H468" s="248">
        <v>1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133</v>
      </c>
      <c r="AU468" s="254" t="s">
        <v>89</v>
      </c>
      <c r="AV468" s="14" t="s">
        <v>135</v>
      </c>
      <c r="AW468" s="14" t="s">
        <v>35</v>
      </c>
      <c r="AX468" s="14" t="s">
        <v>87</v>
      </c>
      <c r="AY468" s="254" t="s">
        <v>124</v>
      </c>
    </row>
    <row r="469" s="2" customFormat="1" ht="24.15" customHeight="1">
      <c r="A469" s="37"/>
      <c r="B469" s="38"/>
      <c r="C469" s="218" t="s">
        <v>711</v>
      </c>
      <c r="D469" s="218" t="s">
        <v>127</v>
      </c>
      <c r="E469" s="219" t="s">
        <v>712</v>
      </c>
      <c r="F469" s="220" t="s">
        <v>713</v>
      </c>
      <c r="G469" s="221" t="s">
        <v>461</v>
      </c>
      <c r="H469" s="273"/>
      <c r="I469" s="223"/>
      <c r="J469" s="224">
        <f>ROUND(I469*H469,2)</f>
        <v>0</v>
      </c>
      <c r="K469" s="225"/>
      <c r="L469" s="43"/>
      <c r="M469" s="226" t="s">
        <v>1</v>
      </c>
      <c r="N469" s="227" t="s">
        <v>44</v>
      </c>
      <c r="O469" s="90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0" t="s">
        <v>282</v>
      </c>
      <c r="AT469" s="230" t="s">
        <v>127</v>
      </c>
      <c r="AU469" s="230" t="s">
        <v>89</v>
      </c>
      <c r="AY469" s="16" t="s">
        <v>124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6" t="s">
        <v>87</v>
      </c>
      <c r="BK469" s="231">
        <f>ROUND(I469*H469,2)</f>
        <v>0</v>
      </c>
      <c r="BL469" s="16" t="s">
        <v>282</v>
      </c>
      <c r="BM469" s="230" t="s">
        <v>714</v>
      </c>
    </row>
    <row r="470" s="12" customFormat="1" ht="22.8" customHeight="1">
      <c r="A470" s="12"/>
      <c r="B470" s="202"/>
      <c r="C470" s="203"/>
      <c r="D470" s="204" t="s">
        <v>78</v>
      </c>
      <c r="E470" s="216" t="s">
        <v>715</v>
      </c>
      <c r="F470" s="216" t="s">
        <v>716</v>
      </c>
      <c r="G470" s="203"/>
      <c r="H470" s="203"/>
      <c r="I470" s="206"/>
      <c r="J470" s="217">
        <f>BK470</f>
        <v>0</v>
      </c>
      <c r="K470" s="203"/>
      <c r="L470" s="208"/>
      <c r="M470" s="209"/>
      <c r="N470" s="210"/>
      <c r="O470" s="210"/>
      <c r="P470" s="211">
        <f>SUM(P471:P486)</f>
        <v>0</v>
      </c>
      <c r="Q470" s="210"/>
      <c r="R470" s="211">
        <f>SUM(R471:R486)</f>
        <v>0.019140000000000001</v>
      </c>
      <c r="S470" s="210"/>
      <c r="T470" s="212">
        <f>SUM(T471:T486)</f>
        <v>0.01498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3" t="s">
        <v>89</v>
      </c>
      <c r="AT470" s="214" t="s">
        <v>78</v>
      </c>
      <c r="AU470" s="214" t="s">
        <v>87</v>
      </c>
      <c r="AY470" s="213" t="s">
        <v>124</v>
      </c>
      <c r="BK470" s="215">
        <f>SUM(BK471:BK486)</f>
        <v>0</v>
      </c>
    </row>
    <row r="471" s="2" customFormat="1" ht="37.8" customHeight="1">
      <c r="A471" s="37"/>
      <c r="B471" s="38"/>
      <c r="C471" s="218" t="s">
        <v>717</v>
      </c>
      <c r="D471" s="218" t="s">
        <v>127</v>
      </c>
      <c r="E471" s="219" t="s">
        <v>718</v>
      </c>
      <c r="F471" s="220" t="s">
        <v>719</v>
      </c>
      <c r="G471" s="221" t="s">
        <v>367</v>
      </c>
      <c r="H471" s="222">
        <v>2</v>
      </c>
      <c r="I471" s="223"/>
      <c r="J471" s="224">
        <f>ROUND(I471*H471,2)</f>
        <v>0</v>
      </c>
      <c r="K471" s="225"/>
      <c r="L471" s="43"/>
      <c r="M471" s="226" t="s">
        <v>1</v>
      </c>
      <c r="N471" s="227" t="s">
        <v>44</v>
      </c>
      <c r="O471" s="90"/>
      <c r="P471" s="228">
        <f>O471*H471</f>
        <v>0</v>
      </c>
      <c r="Q471" s="228">
        <v>0.0081700000000000002</v>
      </c>
      <c r="R471" s="228">
        <f>Q471*H471</f>
        <v>0.01634</v>
      </c>
      <c r="S471" s="228">
        <v>0</v>
      </c>
      <c r="T471" s="229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30" t="s">
        <v>282</v>
      </c>
      <c r="AT471" s="230" t="s">
        <v>127</v>
      </c>
      <c r="AU471" s="230" t="s">
        <v>89</v>
      </c>
      <c r="AY471" s="16" t="s">
        <v>124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6" t="s">
        <v>87</v>
      </c>
      <c r="BK471" s="231">
        <f>ROUND(I471*H471,2)</f>
        <v>0</v>
      </c>
      <c r="BL471" s="16" t="s">
        <v>282</v>
      </c>
      <c r="BM471" s="230" t="s">
        <v>720</v>
      </c>
    </row>
    <row r="472" s="13" customFormat="1">
      <c r="A472" s="13"/>
      <c r="B472" s="232"/>
      <c r="C472" s="233"/>
      <c r="D472" s="234" t="s">
        <v>133</v>
      </c>
      <c r="E472" s="235" t="s">
        <v>1</v>
      </c>
      <c r="F472" s="236" t="s">
        <v>721</v>
      </c>
      <c r="G472" s="233"/>
      <c r="H472" s="237">
        <v>2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133</v>
      </c>
      <c r="AU472" s="243" t="s">
        <v>89</v>
      </c>
      <c r="AV472" s="13" t="s">
        <v>89</v>
      </c>
      <c r="AW472" s="13" t="s">
        <v>35</v>
      </c>
      <c r="AX472" s="13" t="s">
        <v>79</v>
      </c>
      <c r="AY472" s="243" t="s">
        <v>124</v>
      </c>
    </row>
    <row r="473" s="14" customFormat="1">
      <c r="A473" s="14"/>
      <c r="B473" s="244"/>
      <c r="C473" s="245"/>
      <c r="D473" s="234" t="s">
        <v>133</v>
      </c>
      <c r="E473" s="246" t="s">
        <v>1</v>
      </c>
      <c r="F473" s="247" t="s">
        <v>134</v>
      </c>
      <c r="G473" s="245"/>
      <c r="H473" s="248">
        <v>2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133</v>
      </c>
      <c r="AU473" s="254" t="s">
        <v>89</v>
      </c>
      <c r="AV473" s="14" t="s">
        <v>135</v>
      </c>
      <c r="AW473" s="14" t="s">
        <v>35</v>
      </c>
      <c r="AX473" s="14" t="s">
        <v>87</v>
      </c>
      <c r="AY473" s="254" t="s">
        <v>124</v>
      </c>
    </row>
    <row r="474" s="2" customFormat="1" ht="37.8" customHeight="1">
      <c r="A474" s="37"/>
      <c r="B474" s="38"/>
      <c r="C474" s="218" t="s">
        <v>626</v>
      </c>
      <c r="D474" s="218" t="s">
        <v>127</v>
      </c>
      <c r="E474" s="219" t="s">
        <v>722</v>
      </c>
      <c r="F474" s="220" t="s">
        <v>723</v>
      </c>
      <c r="G474" s="221" t="s">
        <v>367</v>
      </c>
      <c r="H474" s="222">
        <v>2</v>
      </c>
      <c r="I474" s="223"/>
      <c r="J474" s="224">
        <f>ROUND(I474*H474,2)</f>
        <v>0</v>
      </c>
      <c r="K474" s="225"/>
      <c r="L474" s="43"/>
      <c r="M474" s="226" t="s">
        <v>1</v>
      </c>
      <c r="N474" s="227" t="s">
        <v>44</v>
      </c>
      <c r="O474" s="90"/>
      <c r="P474" s="228">
        <f>O474*H474</f>
        <v>0</v>
      </c>
      <c r="Q474" s="228">
        <v>0</v>
      </c>
      <c r="R474" s="228">
        <f>Q474*H474</f>
        <v>0</v>
      </c>
      <c r="S474" s="228">
        <v>0.00464</v>
      </c>
      <c r="T474" s="229">
        <f>S474*H474</f>
        <v>0.0092800000000000001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30" t="s">
        <v>282</v>
      </c>
      <c r="AT474" s="230" t="s">
        <v>127</v>
      </c>
      <c r="AU474" s="230" t="s">
        <v>89</v>
      </c>
      <c r="AY474" s="16" t="s">
        <v>124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6" t="s">
        <v>87</v>
      </c>
      <c r="BK474" s="231">
        <f>ROUND(I474*H474,2)</f>
        <v>0</v>
      </c>
      <c r="BL474" s="16" t="s">
        <v>282</v>
      </c>
      <c r="BM474" s="230" t="s">
        <v>724</v>
      </c>
    </row>
    <row r="475" s="13" customFormat="1">
      <c r="A475" s="13"/>
      <c r="B475" s="232"/>
      <c r="C475" s="233"/>
      <c r="D475" s="234" t="s">
        <v>133</v>
      </c>
      <c r="E475" s="235" t="s">
        <v>1</v>
      </c>
      <c r="F475" s="236" t="s">
        <v>721</v>
      </c>
      <c r="G475" s="233"/>
      <c r="H475" s="237">
        <v>2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133</v>
      </c>
      <c r="AU475" s="243" t="s">
        <v>89</v>
      </c>
      <c r="AV475" s="13" t="s">
        <v>89</v>
      </c>
      <c r="AW475" s="13" t="s">
        <v>35</v>
      </c>
      <c r="AX475" s="13" t="s">
        <v>79</v>
      </c>
      <c r="AY475" s="243" t="s">
        <v>124</v>
      </c>
    </row>
    <row r="476" s="14" customFormat="1">
      <c r="A476" s="14"/>
      <c r="B476" s="244"/>
      <c r="C476" s="245"/>
      <c r="D476" s="234" t="s">
        <v>133</v>
      </c>
      <c r="E476" s="246" t="s">
        <v>1</v>
      </c>
      <c r="F476" s="247" t="s">
        <v>134</v>
      </c>
      <c r="G476" s="245"/>
      <c r="H476" s="248">
        <v>2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133</v>
      </c>
      <c r="AU476" s="254" t="s">
        <v>89</v>
      </c>
      <c r="AV476" s="14" t="s">
        <v>135</v>
      </c>
      <c r="AW476" s="14" t="s">
        <v>35</v>
      </c>
      <c r="AX476" s="14" t="s">
        <v>87</v>
      </c>
      <c r="AY476" s="254" t="s">
        <v>124</v>
      </c>
    </row>
    <row r="477" s="2" customFormat="1" ht="37.8" customHeight="1">
      <c r="A477" s="37"/>
      <c r="B477" s="38"/>
      <c r="C477" s="218" t="s">
        <v>725</v>
      </c>
      <c r="D477" s="218" t="s">
        <v>127</v>
      </c>
      <c r="E477" s="219" t="s">
        <v>726</v>
      </c>
      <c r="F477" s="220" t="s">
        <v>727</v>
      </c>
      <c r="G477" s="221" t="s">
        <v>264</v>
      </c>
      <c r="H477" s="222">
        <v>1</v>
      </c>
      <c r="I477" s="223"/>
      <c r="J477" s="224">
        <f>ROUND(I477*H477,2)</f>
        <v>0</v>
      </c>
      <c r="K477" s="225"/>
      <c r="L477" s="43"/>
      <c r="M477" s="226" t="s">
        <v>1</v>
      </c>
      <c r="N477" s="227" t="s">
        <v>44</v>
      </c>
      <c r="O477" s="90"/>
      <c r="P477" s="228">
        <f>O477*H477</f>
        <v>0</v>
      </c>
      <c r="Q477" s="228">
        <v>0</v>
      </c>
      <c r="R477" s="228">
        <f>Q477*H477</f>
        <v>0</v>
      </c>
      <c r="S477" s="228">
        <v>0.0057000000000000002</v>
      </c>
      <c r="T477" s="229">
        <f>S477*H477</f>
        <v>0.0057000000000000002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30" t="s">
        <v>282</v>
      </c>
      <c r="AT477" s="230" t="s">
        <v>127</v>
      </c>
      <c r="AU477" s="230" t="s">
        <v>89</v>
      </c>
      <c r="AY477" s="16" t="s">
        <v>124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6" t="s">
        <v>87</v>
      </c>
      <c r="BK477" s="231">
        <f>ROUND(I477*H477,2)</f>
        <v>0</v>
      </c>
      <c r="BL477" s="16" t="s">
        <v>282</v>
      </c>
      <c r="BM477" s="230" t="s">
        <v>728</v>
      </c>
    </row>
    <row r="478" s="13" customFormat="1">
      <c r="A478" s="13"/>
      <c r="B478" s="232"/>
      <c r="C478" s="233"/>
      <c r="D478" s="234" t="s">
        <v>133</v>
      </c>
      <c r="E478" s="235" t="s">
        <v>1</v>
      </c>
      <c r="F478" s="236" t="s">
        <v>729</v>
      </c>
      <c r="G478" s="233"/>
      <c r="H478" s="237">
        <v>1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133</v>
      </c>
      <c r="AU478" s="243" t="s">
        <v>89</v>
      </c>
      <c r="AV478" s="13" t="s">
        <v>89</v>
      </c>
      <c r="AW478" s="13" t="s">
        <v>35</v>
      </c>
      <c r="AX478" s="13" t="s">
        <v>79</v>
      </c>
      <c r="AY478" s="243" t="s">
        <v>124</v>
      </c>
    </row>
    <row r="479" s="14" customFormat="1">
      <c r="A479" s="14"/>
      <c r="B479" s="244"/>
      <c r="C479" s="245"/>
      <c r="D479" s="234" t="s">
        <v>133</v>
      </c>
      <c r="E479" s="246" t="s">
        <v>1</v>
      </c>
      <c r="F479" s="247" t="s">
        <v>134</v>
      </c>
      <c r="G479" s="245"/>
      <c r="H479" s="248">
        <v>1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133</v>
      </c>
      <c r="AU479" s="254" t="s">
        <v>89</v>
      </c>
      <c r="AV479" s="14" t="s">
        <v>135</v>
      </c>
      <c r="AW479" s="14" t="s">
        <v>35</v>
      </c>
      <c r="AX479" s="14" t="s">
        <v>87</v>
      </c>
      <c r="AY479" s="254" t="s">
        <v>124</v>
      </c>
    </row>
    <row r="480" s="2" customFormat="1" ht="37.8" customHeight="1">
      <c r="A480" s="37"/>
      <c r="B480" s="38"/>
      <c r="C480" s="218" t="s">
        <v>730</v>
      </c>
      <c r="D480" s="218" t="s">
        <v>127</v>
      </c>
      <c r="E480" s="219" t="s">
        <v>731</v>
      </c>
      <c r="F480" s="220" t="s">
        <v>732</v>
      </c>
      <c r="G480" s="221" t="s">
        <v>264</v>
      </c>
      <c r="H480" s="222">
        <v>1</v>
      </c>
      <c r="I480" s="223"/>
      <c r="J480" s="224">
        <f>ROUND(I480*H480,2)</f>
        <v>0</v>
      </c>
      <c r="K480" s="225"/>
      <c r="L480" s="43"/>
      <c r="M480" s="226" t="s">
        <v>1</v>
      </c>
      <c r="N480" s="227" t="s">
        <v>44</v>
      </c>
      <c r="O480" s="90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0" t="s">
        <v>282</v>
      </c>
      <c r="AT480" s="230" t="s">
        <v>127</v>
      </c>
      <c r="AU480" s="230" t="s">
        <v>89</v>
      </c>
      <c r="AY480" s="16" t="s">
        <v>124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6" t="s">
        <v>87</v>
      </c>
      <c r="BK480" s="231">
        <f>ROUND(I480*H480,2)</f>
        <v>0</v>
      </c>
      <c r="BL480" s="16" t="s">
        <v>282</v>
      </c>
      <c r="BM480" s="230" t="s">
        <v>733</v>
      </c>
    </row>
    <row r="481" s="13" customFormat="1">
      <c r="A481" s="13"/>
      <c r="B481" s="232"/>
      <c r="C481" s="233"/>
      <c r="D481" s="234" t="s">
        <v>133</v>
      </c>
      <c r="E481" s="235" t="s">
        <v>1</v>
      </c>
      <c r="F481" s="236" t="s">
        <v>401</v>
      </c>
      <c r="G481" s="233"/>
      <c r="H481" s="237">
        <v>1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133</v>
      </c>
      <c r="AU481" s="243" t="s">
        <v>89</v>
      </c>
      <c r="AV481" s="13" t="s">
        <v>89</v>
      </c>
      <c r="AW481" s="13" t="s">
        <v>35</v>
      </c>
      <c r="AX481" s="13" t="s">
        <v>79</v>
      </c>
      <c r="AY481" s="243" t="s">
        <v>124</v>
      </c>
    </row>
    <row r="482" s="14" customFormat="1">
      <c r="A482" s="14"/>
      <c r="B482" s="244"/>
      <c r="C482" s="245"/>
      <c r="D482" s="234" t="s">
        <v>133</v>
      </c>
      <c r="E482" s="246" t="s">
        <v>1</v>
      </c>
      <c r="F482" s="247" t="s">
        <v>134</v>
      </c>
      <c r="G482" s="245"/>
      <c r="H482" s="248">
        <v>1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133</v>
      </c>
      <c r="AU482" s="254" t="s">
        <v>89</v>
      </c>
      <c r="AV482" s="14" t="s">
        <v>135</v>
      </c>
      <c r="AW482" s="14" t="s">
        <v>35</v>
      </c>
      <c r="AX482" s="14" t="s">
        <v>87</v>
      </c>
      <c r="AY482" s="254" t="s">
        <v>124</v>
      </c>
    </row>
    <row r="483" s="2" customFormat="1" ht="16.5" customHeight="1">
      <c r="A483" s="37"/>
      <c r="B483" s="38"/>
      <c r="C483" s="262" t="s">
        <v>734</v>
      </c>
      <c r="D483" s="262" t="s">
        <v>227</v>
      </c>
      <c r="E483" s="263" t="s">
        <v>735</v>
      </c>
      <c r="F483" s="264" t="s">
        <v>736</v>
      </c>
      <c r="G483" s="265" t="s">
        <v>264</v>
      </c>
      <c r="H483" s="266">
        <v>1</v>
      </c>
      <c r="I483" s="267"/>
      <c r="J483" s="268">
        <f>ROUND(I483*H483,2)</f>
        <v>0</v>
      </c>
      <c r="K483" s="269"/>
      <c r="L483" s="270"/>
      <c r="M483" s="271" t="s">
        <v>1</v>
      </c>
      <c r="N483" s="272" t="s">
        <v>44</v>
      </c>
      <c r="O483" s="90"/>
      <c r="P483" s="228">
        <f>O483*H483</f>
        <v>0</v>
      </c>
      <c r="Q483" s="228">
        <v>0.0028</v>
      </c>
      <c r="R483" s="228">
        <f>Q483*H483</f>
        <v>0.0028</v>
      </c>
      <c r="S483" s="228">
        <v>0</v>
      </c>
      <c r="T483" s="229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30" t="s">
        <v>377</v>
      </c>
      <c r="AT483" s="230" t="s">
        <v>227</v>
      </c>
      <c r="AU483" s="230" t="s">
        <v>89</v>
      </c>
      <c r="AY483" s="16" t="s">
        <v>124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6" t="s">
        <v>87</v>
      </c>
      <c r="BK483" s="231">
        <f>ROUND(I483*H483,2)</f>
        <v>0</v>
      </c>
      <c r="BL483" s="16" t="s">
        <v>282</v>
      </c>
      <c r="BM483" s="230" t="s">
        <v>737</v>
      </c>
    </row>
    <row r="484" s="13" customFormat="1">
      <c r="A484" s="13"/>
      <c r="B484" s="232"/>
      <c r="C484" s="233"/>
      <c r="D484" s="234" t="s">
        <v>133</v>
      </c>
      <c r="E484" s="235" t="s">
        <v>1</v>
      </c>
      <c r="F484" s="236" t="s">
        <v>738</v>
      </c>
      <c r="G484" s="233"/>
      <c r="H484" s="237">
        <v>1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133</v>
      </c>
      <c r="AU484" s="243" t="s">
        <v>89</v>
      </c>
      <c r="AV484" s="13" t="s">
        <v>89</v>
      </c>
      <c r="AW484" s="13" t="s">
        <v>35</v>
      </c>
      <c r="AX484" s="13" t="s">
        <v>79</v>
      </c>
      <c r="AY484" s="243" t="s">
        <v>124</v>
      </c>
    </row>
    <row r="485" s="14" customFormat="1">
      <c r="A485" s="14"/>
      <c r="B485" s="244"/>
      <c r="C485" s="245"/>
      <c r="D485" s="234" t="s">
        <v>133</v>
      </c>
      <c r="E485" s="246" t="s">
        <v>1</v>
      </c>
      <c r="F485" s="247" t="s">
        <v>134</v>
      </c>
      <c r="G485" s="245"/>
      <c r="H485" s="248">
        <v>1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133</v>
      </c>
      <c r="AU485" s="254" t="s">
        <v>89</v>
      </c>
      <c r="AV485" s="14" t="s">
        <v>135</v>
      </c>
      <c r="AW485" s="14" t="s">
        <v>35</v>
      </c>
      <c r="AX485" s="14" t="s">
        <v>87</v>
      </c>
      <c r="AY485" s="254" t="s">
        <v>124</v>
      </c>
    </row>
    <row r="486" s="2" customFormat="1" ht="24.15" customHeight="1">
      <c r="A486" s="37"/>
      <c r="B486" s="38"/>
      <c r="C486" s="218" t="s">
        <v>739</v>
      </c>
      <c r="D486" s="218" t="s">
        <v>127</v>
      </c>
      <c r="E486" s="219" t="s">
        <v>740</v>
      </c>
      <c r="F486" s="220" t="s">
        <v>741</v>
      </c>
      <c r="G486" s="221" t="s">
        <v>461</v>
      </c>
      <c r="H486" s="273"/>
      <c r="I486" s="223"/>
      <c r="J486" s="224">
        <f>ROUND(I486*H486,2)</f>
        <v>0</v>
      </c>
      <c r="K486" s="225"/>
      <c r="L486" s="43"/>
      <c r="M486" s="226" t="s">
        <v>1</v>
      </c>
      <c r="N486" s="227" t="s">
        <v>44</v>
      </c>
      <c r="O486" s="90"/>
      <c r="P486" s="228">
        <f>O486*H486</f>
        <v>0</v>
      </c>
      <c r="Q486" s="228">
        <v>0</v>
      </c>
      <c r="R486" s="228">
        <f>Q486*H486</f>
        <v>0</v>
      </c>
      <c r="S486" s="228">
        <v>0</v>
      </c>
      <c r="T486" s="229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0" t="s">
        <v>282</v>
      </c>
      <c r="AT486" s="230" t="s">
        <v>127</v>
      </c>
      <c r="AU486" s="230" t="s">
        <v>89</v>
      </c>
      <c r="AY486" s="16" t="s">
        <v>124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6" t="s">
        <v>87</v>
      </c>
      <c r="BK486" s="231">
        <f>ROUND(I486*H486,2)</f>
        <v>0</v>
      </c>
      <c r="BL486" s="16" t="s">
        <v>282</v>
      </c>
      <c r="BM486" s="230" t="s">
        <v>742</v>
      </c>
    </row>
    <row r="487" s="12" customFormat="1" ht="22.8" customHeight="1">
      <c r="A487" s="12"/>
      <c r="B487" s="202"/>
      <c r="C487" s="203"/>
      <c r="D487" s="204" t="s">
        <v>78</v>
      </c>
      <c r="E487" s="216" t="s">
        <v>743</v>
      </c>
      <c r="F487" s="216" t="s">
        <v>744</v>
      </c>
      <c r="G487" s="203"/>
      <c r="H487" s="203"/>
      <c r="I487" s="206"/>
      <c r="J487" s="217">
        <f>BK487</f>
        <v>0</v>
      </c>
      <c r="K487" s="203"/>
      <c r="L487" s="208"/>
      <c r="M487" s="209"/>
      <c r="N487" s="210"/>
      <c r="O487" s="210"/>
      <c r="P487" s="211">
        <f>SUM(P488:P523)</f>
        <v>0</v>
      </c>
      <c r="Q487" s="210"/>
      <c r="R487" s="211">
        <f>SUM(R488:R523)</f>
        <v>4.2800750700000005</v>
      </c>
      <c r="S487" s="210"/>
      <c r="T487" s="212">
        <f>SUM(T488:T523)</f>
        <v>1.9783949999999999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3" t="s">
        <v>89</v>
      </c>
      <c r="AT487" s="214" t="s">
        <v>78</v>
      </c>
      <c r="AU487" s="214" t="s">
        <v>87</v>
      </c>
      <c r="AY487" s="213" t="s">
        <v>124</v>
      </c>
      <c r="BK487" s="215">
        <f>SUM(BK488:BK523)</f>
        <v>0</v>
      </c>
    </row>
    <row r="488" s="2" customFormat="1" ht="33" customHeight="1">
      <c r="A488" s="37"/>
      <c r="B488" s="38"/>
      <c r="C488" s="218" t="s">
        <v>745</v>
      </c>
      <c r="D488" s="218" t="s">
        <v>127</v>
      </c>
      <c r="E488" s="219" t="s">
        <v>746</v>
      </c>
      <c r="F488" s="220" t="s">
        <v>747</v>
      </c>
      <c r="G488" s="221" t="s">
        <v>238</v>
      </c>
      <c r="H488" s="222">
        <v>6.5129999999999999</v>
      </c>
      <c r="I488" s="223"/>
      <c r="J488" s="224">
        <f>ROUND(I488*H488,2)</f>
        <v>0</v>
      </c>
      <c r="K488" s="225"/>
      <c r="L488" s="43"/>
      <c r="M488" s="226" t="s">
        <v>1</v>
      </c>
      <c r="N488" s="227" t="s">
        <v>44</v>
      </c>
      <c r="O488" s="90"/>
      <c r="P488" s="228">
        <f>O488*H488</f>
        <v>0</v>
      </c>
      <c r="Q488" s="228">
        <v>0.00189</v>
      </c>
      <c r="R488" s="228">
        <f>Q488*H488</f>
        <v>0.012309569999999999</v>
      </c>
      <c r="S488" s="228">
        <v>0</v>
      </c>
      <c r="T488" s="229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30" t="s">
        <v>282</v>
      </c>
      <c r="AT488" s="230" t="s">
        <v>127</v>
      </c>
      <c r="AU488" s="230" t="s">
        <v>89</v>
      </c>
      <c r="AY488" s="16" t="s">
        <v>124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6" t="s">
        <v>87</v>
      </c>
      <c r="BK488" s="231">
        <f>ROUND(I488*H488,2)</f>
        <v>0</v>
      </c>
      <c r="BL488" s="16" t="s">
        <v>282</v>
      </c>
      <c r="BM488" s="230" t="s">
        <v>748</v>
      </c>
    </row>
    <row r="489" s="13" customFormat="1">
      <c r="A489" s="13"/>
      <c r="B489" s="232"/>
      <c r="C489" s="233"/>
      <c r="D489" s="234" t="s">
        <v>133</v>
      </c>
      <c r="E489" s="235" t="s">
        <v>1</v>
      </c>
      <c r="F489" s="236" t="s">
        <v>749</v>
      </c>
      <c r="G489" s="233"/>
      <c r="H489" s="237">
        <v>3.6320000000000001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133</v>
      </c>
      <c r="AU489" s="243" t="s">
        <v>89</v>
      </c>
      <c r="AV489" s="13" t="s">
        <v>89</v>
      </c>
      <c r="AW489" s="13" t="s">
        <v>35</v>
      </c>
      <c r="AX489" s="13" t="s">
        <v>79</v>
      </c>
      <c r="AY489" s="243" t="s">
        <v>124</v>
      </c>
    </row>
    <row r="490" s="13" customFormat="1">
      <c r="A490" s="13"/>
      <c r="B490" s="232"/>
      <c r="C490" s="233"/>
      <c r="D490" s="234" t="s">
        <v>133</v>
      </c>
      <c r="E490" s="235" t="s">
        <v>1</v>
      </c>
      <c r="F490" s="236" t="s">
        <v>750</v>
      </c>
      <c r="G490" s="233"/>
      <c r="H490" s="237">
        <v>2.8809999999999998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133</v>
      </c>
      <c r="AU490" s="243" t="s">
        <v>89</v>
      </c>
      <c r="AV490" s="13" t="s">
        <v>89</v>
      </c>
      <c r="AW490" s="13" t="s">
        <v>35</v>
      </c>
      <c r="AX490" s="13" t="s">
        <v>79</v>
      </c>
      <c r="AY490" s="243" t="s">
        <v>124</v>
      </c>
    </row>
    <row r="491" s="14" customFormat="1">
      <c r="A491" s="14"/>
      <c r="B491" s="244"/>
      <c r="C491" s="245"/>
      <c r="D491" s="234" t="s">
        <v>133</v>
      </c>
      <c r="E491" s="246" t="s">
        <v>1</v>
      </c>
      <c r="F491" s="247" t="s">
        <v>134</v>
      </c>
      <c r="G491" s="245"/>
      <c r="H491" s="248">
        <v>6.5129999999999999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4" t="s">
        <v>133</v>
      </c>
      <c r="AU491" s="254" t="s">
        <v>89</v>
      </c>
      <c r="AV491" s="14" t="s">
        <v>135</v>
      </c>
      <c r="AW491" s="14" t="s">
        <v>35</v>
      </c>
      <c r="AX491" s="14" t="s">
        <v>87</v>
      </c>
      <c r="AY491" s="254" t="s">
        <v>124</v>
      </c>
    </row>
    <row r="492" s="2" customFormat="1" ht="24.15" customHeight="1">
      <c r="A492" s="37"/>
      <c r="B492" s="38"/>
      <c r="C492" s="218" t="s">
        <v>751</v>
      </c>
      <c r="D492" s="218" t="s">
        <v>127</v>
      </c>
      <c r="E492" s="219" t="s">
        <v>752</v>
      </c>
      <c r="F492" s="220" t="s">
        <v>753</v>
      </c>
      <c r="G492" s="221" t="s">
        <v>224</v>
      </c>
      <c r="H492" s="222">
        <v>110.075</v>
      </c>
      <c r="I492" s="223"/>
      <c r="J492" s="224">
        <f>ROUND(I492*H492,2)</f>
        <v>0</v>
      </c>
      <c r="K492" s="225"/>
      <c r="L492" s="43"/>
      <c r="M492" s="226" t="s">
        <v>1</v>
      </c>
      <c r="N492" s="227" t="s">
        <v>44</v>
      </c>
      <c r="O492" s="90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0" t="s">
        <v>282</v>
      </c>
      <c r="AT492" s="230" t="s">
        <v>127</v>
      </c>
      <c r="AU492" s="230" t="s">
        <v>89</v>
      </c>
      <c r="AY492" s="16" t="s">
        <v>124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6" t="s">
        <v>87</v>
      </c>
      <c r="BK492" s="231">
        <f>ROUND(I492*H492,2)</f>
        <v>0</v>
      </c>
      <c r="BL492" s="16" t="s">
        <v>282</v>
      </c>
      <c r="BM492" s="230" t="s">
        <v>754</v>
      </c>
    </row>
    <row r="493" s="13" customFormat="1">
      <c r="A493" s="13"/>
      <c r="B493" s="232"/>
      <c r="C493" s="233"/>
      <c r="D493" s="234" t="s">
        <v>133</v>
      </c>
      <c r="E493" s="235" t="s">
        <v>1</v>
      </c>
      <c r="F493" s="236" t="s">
        <v>755</v>
      </c>
      <c r="G493" s="233"/>
      <c r="H493" s="237">
        <v>110.075</v>
      </c>
      <c r="I493" s="238"/>
      <c r="J493" s="233"/>
      <c r="K493" s="233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133</v>
      </c>
      <c r="AU493" s="243" t="s">
        <v>89</v>
      </c>
      <c r="AV493" s="13" t="s">
        <v>89</v>
      </c>
      <c r="AW493" s="13" t="s">
        <v>35</v>
      </c>
      <c r="AX493" s="13" t="s">
        <v>79</v>
      </c>
      <c r="AY493" s="243" t="s">
        <v>124</v>
      </c>
    </row>
    <row r="494" s="14" customFormat="1">
      <c r="A494" s="14"/>
      <c r="B494" s="244"/>
      <c r="C494" s="245"/>
      <c r="D494" s="234" t="s">
        <v>133</v>
      </c>
      <c r="E494" s="246" t="s">
        <v>1</v>
      </c>
      <c r="F494" s="247" t="s">
        <v>134</v>
      </c>
      <c r="G494" s="245"/>
      <c r="H494" s="248">
        <v>110.075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133</v>
      </c>
      <c r="AU494" s="254" t="s">
        <v>89</v>
      </c>
      <c r="AV494" s="14" t="s">
        <v>135</v>
      </c>
      <c r="AW494" s="14" t="s">
        <v>35</v>
      </c>
      <c r="AX494" s="14" t="s">
        <v>87</v>
      </c>
      <c r="AY494" s="254" t="s">
        <v>124</v>
      </c>
    </row>
    <row r="495" s="2" customFormat="1" ht="16.5" customHeight="1">
      <c r="A495" s="37"/>
      <c r="B495" s="38"/>
      <c r="C495" s="262" t="s">
        <v>756</v>
      </c>
      <c r="D495" s="262" t="s">
        <v>227</v>
      </c>
      <c r="E495" s="263" t="s">
        <v>757</v>
      </c>
      <c r="F495" s="264" t="s">
        <v>758</v>
      </c>
      <c r="G495" s="265" t="s">
        <v>238</v>
      </c>
      <c r="H495" s="266">
        <v>3.6320000000000001</v>
      </c>
      <c r="I495" s="267"/>
      <c r="J495" s="268">
        <f>ROUND(I495*H495,2)</f>
        <v>0</v>
      </c>
      <c r="K495" s="269"/>
      <c r="L495" s="270"/>
      <c r="M495" s="271" t="s">
        <v>1</v>
      </c>
      <c r="N495" s="272" t="s">
        <v>44</v>
      </c>
      <c r="O495" s="90"/>
      <c r="P495" s="228">
        <f>O495*H495</f>
        <v>0</v>
      </c>
      <c r="Q495" s="228">
        <v>0.55000000000000004</v>
      </c>
      <c r="R495" s="228">
        <f>Q495*H495</f>
        <v>1.9976000000000003</v>
      </c>
      <c r="S495" s="228">
        <v>0</v>
      </c>
      <c r="T495" s="229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30" t="s">
        <v>377</v>
      </c>
      <c r="AT495" s="230" t="s">
        <v>227</v>
      </c>
      <c r="AU495" s="230" t="s">
        <v>89</v>
      </c>
      <c r="AY495" s="16" t="s">
        <v>124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6" t="s">
        <v>87</v>
      </c>
      <c r="BK495" s="231">
        <f>ROUND(I495*H495,2)</f>
        <v>0</v>
      </c>
      <c r="BL495" s="16" t="s">
        <v>282</v>
      </c>
      <c r="BM495" s="230" t="s">
        <v>759</v>
      </c>
    </row>
    <row r="496" s="13" customFormat="1">
      <c r="A496" s="13"/>
      <c r="B496" s="232"/>
      <c r="C496" s="233"/>
      <c r="D496" s="234" t="s">
        <v>133</v>
      </c>
      <c r="E496" s="235" t="s">
        <v>1</v>
      </c>
      <c r="F496" s="236" t="s">
        <v>760</v>
      </c>
      <c r="G496" s="233"/>
      <c r="H496" s="237">
        <v>3.302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133</v>
      </c>
      <c r="AU496" s="243" t="s">
        <v>89</v>
      </c>
      <c r="AV496" s="13" t="s">
        <v>89</v>
      </c>
      <c r="AW496" s="13" t="s">
        <v>35</v>
      </c>
      <c r="AX496" s="13" t="s">
        <v>79</v>
      </c>
      <c r="AY496" s="243" t="s">
        <v>124</v>
      </c>
    </row>
    <row r="497" s="14" customFormat="1">
      <c r="A497" s="14"/>
      <c r="B497" s="244"/>
      <c r="C497" s="245"/>
      <c r="D497" s="234" t="s">
        <v>133</v>
      </c>
      <c r="E497" s="246" t="s">
        <v>1</v>
      </c>
      <c r="F497" s="247" t="s">
        <v>134</v>
      </c>
      <c r="G497" s="245"/>
      <c r="H497" s="248">
        <v>3.302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133</v>
      </c>
      <c r="AU497" s="254" t="s">
        <v>89</v>
      </c>
      <c r="AV497" s="14" t="s">
        <v>135</v>
      </c>
      <c r="AW497" s="14" t="s">
        <v>35</v>
      </c>
      <c r="AX497" s="14" t="s">
        <v>87</v>
      </c>
      <c r="AY497" s="254" t="s">
        <v>124</v>
      </c>
    </row>
    <row r="498" s="13" customFormat="1">
      <c r="A498" s="13"/>
      <c r="B498" s="232"/>
      <c r="C498" s="233"/>
      <c r="D498" s="234" t="s">
        <v>133</v>
      </c>
      <c r="E498" s="233"/>
      <c r="F498" s="236" t="s">
        <v>761</v>
      </c>
      <c r="G498" s="233"/>
      <c r="H498" s="237">
        <v>3.6320000000000001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133</v>
      </c>
      <c r="AU498" s="243" t="s">
        <v>89</v>
      </c>
      <c r="AV498" s="13" t="s">
        <v>89</v>
      </c>
      <c r="AW498" s="13" t="s">
        <v>4</v>
      </c>
      <c r="AX498" s="13" t="s">
        <v>87</v>
      </c>
      <c r="AY498" s="243" t="s">
        <v>124</v>
      </c>
    </row>
    <row r="499" s="2" customFormat="1" ht="24.15" customHeight="1">
      <c r="A499" s="37"/>
      <c r="B499" s="38"/>
      <c r="C499" s="218" t="s">
        <v>762</v>
      </c>
      <c r="D499" s="218" t="s">
        <v>127</v>
      </c>
      <c r="E499" s="219" t="s">
        <v>763</v>
      </c>
      <c r="F499" s="220" t="s">
        <v>764</v>
      </c>
      <c r="G499" s="221" t="s">
        <v>224</v>
      </c>
      <c r="H499" s="222">
        <v>46.799999999999997</v>
      </c>
      <c r="I499" s="223"/>
      <c r="J499" s="224">
        <f>ROUND(I499*H499,2)</f>
        <v>0</v>
      </c>
      <c r="K499" s="225"/>
      <c r="L499" s="43"/>
      <c r="M499" s="226" t="s">
        <v>1</v>
      </c>
      <c r="N499" s="227" t="s">
        <v>44</v>
      </c>
      <c r="O499" s="90"/>
      <c r="P499" s="228">
        <f>O499*H499</f>
        <v>0</v>
      </c>
      <c r="Q499" s="228">
        <v>0.01396</v>
      </c>
      <c r="R499" s="228">
        <f>Q499*H499</f>
        <v>0.65332800000000002</v>
      </c>
      <c r="S499" s="228">
        <v>0</v>
      </c>
      <c r="T499" s="229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30" t="s">
        <v>282</v>
      </c>
      <c r="AT499" s="230" t="s">
        <v>127</v>
      </c>
      <c r="AU499" s="230" t="s">
        <v>89</v>
      </c>
      <c r="AY499" s="16" t="s">
        <v>124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6" t="s">
        <v>87</v>
      </c>
      <c r="BK499" s="231">
        <f>ROUND(I499*H499,2)</f>
        <v>0</v>
      </c>
      <c r="BL499" s="16" t="s">
        <v>282</v>
      </c>
      <c r="BM499" s="230" t="s">
        <v>765</v>
      </c>
    </row>
    <row r="500" s="13" customFormat="1">
      <c r="A500" s="13"/>
      <c r="B500" s="232"/>
      <c r="C500" s="233"/>
      <c r="D500" s="234" t="s">
        <v>133</v>
      </c>
      <c r="E500" s="235" t="s">
        <v>1</v>
      </c>
      <c r="F500" s="236" t="s">
        <v>766</v>
      </c>
      <c r="G500" s="233"/>
      <c r="H500" s="237">
        <v>46.799999999999997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133</v>
      </c>
      <c r="AU500" s="243" t="s">
        <v>89</v>
      </c>
      <c r="AV500" s="13" t="s">
        <v>89</v>
      </c>
      <c r="AW500" s="13" t="s">
        <v>35</v>
      </c>
      <c r="AX500" s="13" t="s">
        <v>79</v>
      </c>
      <c r="AY500" s="243" t="s">
        <v>124</v>
      </c>
    </row>
    <row r="501" s="14" customFormat="1">
      <c r="A501" s="14"/>
      <c r="B501" s="244"/>
      <c r="C501" s="245"/>
      <c r="D501" s="234" t="s">
        <v>133</v>
      </c>
      <c r="E501" s="246" t="s">
        <v>1</v>
      </c>
      <c r="F501" s="247" t="s">
        <v>134</v>
      </c>
      <c r="G501" s="245"/>
      <c r="H501" s="248">
        <v>46.799999999999997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4" t="s">
        <v>133</v>
      </c>
      <c r="AU501" s="254" t="s">
        <v>89</v>
      </c>
      <c r="AV501" s="14" t="s">
        <v>135</v>
      </c>
      <c r="AW501" s="14" t="s">
        <v>35</v>
      </c>
      <c r="AX501" s="14" t="s">
        <v>87</v>
      </c>
      <c r="AY501" s="254" t="s">
        <v>124</v>
      </c>
    </row>
    <row r="502" s="2" customFormat="1" ht="16.5" customHeight="1">
      <c r="A502" s="37"/>
      <c r="B502" s="38"/>
      <c r="C502" s="218" t="s">
        <v>767</v>
      </c>
      <c r="D502" s="218" t="s">
        <v>127</v>
      </c>
      <c r="E502" s="219" t="s">
        <v>768</v>
      </c>
      <c r="F502" s="220" t="s">
        <v>769</v>
      </c>
      <c r="G502" s="221" t="s">
        <v>367</v>
      </c>
      <c r="H502" s="222">
        <v>135</v>
      </c>
      <c r="I502" s="223"/>
      <c r="J502" s="224">
        <f>ROUND(I502*H502,2)</f>
        <v>0</v>
      </c>
      <c r="K502" s="225"/>
      <c r="L502" s="43"/>
      <c r="M502" s="226" t="s">
        <v>1</v>
      </c>
      <c r="N502" s="227" t="s">
        <v>44</v>
      </c>
      <c r="O502" s="90"/>
      <c r="P502" s="228">
        <f>O502*H502</f>
        <v>0</v>
      </c>
      <c r="Q502" s="228">
        <v>3.0000000000000001E-05</v>
      </c>
      <c r="R502" s="228">
        <f>Q502*H502</f>
        <v>0.0040499999999999998</v>
      </c>
      <c r="S502" s="228">
        <v>0</v>
      </c>
      <c r="T502" s="229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30" t="s">
        <v>282</v>
      </c>
      <c r="AT502" s="230" t="s">
        <v>127</v>
      </c>
      <c r="AU502" s="230" t="s">
        <v>89</v>
      </c>
      <c r="AY502" s="16" t="s">
        <v>124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6" t="s">
        <v>87</v>
      </c>
      <c r="BK502" s="231">
        <f>ROUND(I502*H502,2)</f>
        <v>0</v>
      </c>
      <c r="BL502" s="16" t="s">
        <v>282</v>
      </c>
      <c r="BM502" s="230" t="s">
        <v>770</v>
      </c>
    </row>
    <row r="503" s="13" customFormat="1">
      <c r="A503" s="13"/>
      <c r="B503" s="232"/>
      <c r="C503" s="233"/>
      <c r="D503" s="234" t="s">
        <v>133</v>
      </c>
      <c r="E503" s="235" t="s">
        <v>1</v>
      </c>
      <c r="F503" s="236" t="s">
        <v>771</v>
      </c>
      <c r="G503" s="233"/>
      <c r="H503" s="237">
        <v>135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133</v>
      </c>
      <c r="AU503" s="243" t="s">
        <v>89</v>
      </c>
      <c r="AV503" s="13" t="s">
        <v>89</v>
      </c>
      <c r="AW503" s="13" t="s">
        <v>35</v>
      </c>
      <c r="AX503" s="13" t="s">
        <v>79</v>
      </c>
      <c r="AY503" s="243" t="s">
        <v>124</v>
      </c>
    </row>
    <row r="504" s="14" customFormat="1">
      <c r="A504" s="14"/>
      <c r="B504" s="244"/>
      <c r="C504" s="245"/>
      <c r="D504" s="234" t="s">
        <v>133</v>
      </c>
      <c r="E504" s="246" t="s">
        <v>1</v>
      </c>
      <c r="F504" s="247" t="s">
        <v>134</v>
      </c>
      <c r="G504" s="245"/>
      <c r="H504" s="248">
        <v>135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133</v>
      </c>
      <c r="AU504" s="254" t="s">
        <v>89</v>
      </c>
      <c r="AV504" s="14" t="s">
        <v>135</v>
      </c>
      <c r="AW504" s="14" t="s">
        <v>35</v>
      </c>
      <c r="AX504" s="14" t="s">
        <v>87</v>
      </c>
      <c r="AY504" s="254" t="s">
        <v>124</v>
      </c>
    </row>
    <row r="505" s="2" customFormat="1" ht="37.8" customHeight="1">
      <c r="A505" s="37"/>
      <c r="B505" s="38"/>
      <c r="C505" s="218" t="s">
        <v>772</v>
      </c>
      <c r="D505" s="218" t="s">
        <v>127</v>
      </c>
      <c r="E505" s="219" t="s">
        <v>773</v>
      </c>
      <c r="F505" s="220" t="s">
        <v>774</v>
      </c>
      <c r="G505" s="221" t="s">
        <v>367</v>
      </c>
      <c r="H505" s="222">
        <v>60</v>
      </c>
      <c r="I505" s="223"/>
      <c r="J505" s="224">
        <f>ROUND(I505*H505,2)</f>
        <v>0</v>
      </c>
      <c r="K505" s="225"/>
      <c r="L505" s="43"/>
      <c r="M505" s="226" t="s">
        <v>1</v>
      </c>
      <c r="N505" s="227" t="s">
        <v>44</v>
      </c>
      <c r="O505" s="90"/>
      <c r="P505" s="228">
        <f>O505*H505</f>
        <v>0</v>
      </c>
      <c r="Q505" s="228">
        <v>0</v>
      </c>
      <c r="R505" s="228">
        <f>Q505*H505</f>
        <v>0</v>
      </c>
      <c r="S505" s="228">
        <v>0</v>
      </c>
      <c r="T505" s="229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30" t="s">
        <v>282</v>
      </c>
      <c r="AT505" s="230" t="s">
        <v>127</v>
      </c>
      <c r="AU505" s="230" t="s">
        <v>89</v>
      </c>
      <c r="AY505" s="16" t="s">
        <v>124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6" t="s">
        <v>87</v>
      </c>
      <c r="BK505" s="231">
        <f>ROUND(I505*H505,2)</f>
        <v>0</v>
      </c>
      <c r="BL505" s="16" t="s">
        <v>282</v>
      </c>
      <c r="BM505" s="230" t="s">
        <v>775</v>
      </c>
    </row>
    <row r="506" s="13" customFormat="1">
      <c r="A506" s="13"/>
      <c r="B506" s="232"/>
      <c r="C506" s="233"/>
      <c r="D506" s="234" t="s">
        <v>133</v>
      </c>
      <c r="E506" s="235" t="s">
        <v>1</v>
      </c>
      <c r="F506" s="236" t="s">
        <v>776</v>
      </c>
      <c r="G506" s="233"/>
      <c r="H506" s="237">
        <v>60</v>
      </c>
      <c r="I506" s="238"/>
      <c r="J506" s="233"/>
      <c r="K506" s="233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133</v>
      </c>
      <c r="AU506" s="243" t="s">
        <v>89</v>
      </c>
      <c r="AV506" s="13" t="s">
        <v>89</v>
      </c>
      <c r="AW506" s="13" t="s">
        <v>35</v>
      </c>
      <c r="AX506" s="13" t="s">
        <v>79</v>
      </c>
      <c r="AY506" s="243" t="s">
        <v>124</v>
      </c>
    </row>
    <row r="507" s="14" customFormat="1">
      <c r="A507" s="14"/>
      <c r="B507" s="244"/>
      <c r="C507" s="245"/>
      <c r="D507" s="234" t="s">
        <v>133</v>
      </c>
      <c r="E507" s="246" t="s">
        <v>1</v>
      </c>
      <c r="F507" s="247" t="s">
        <v>134</v>
      </c>
      <c r="G507" s="245"/>
      <c r="H507" s="248">
        <v>60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4" t="s">
        <v>133</v>
      </c>
      <c r="AU507" s="254" t="s">
        <v>89</v>
      </c>
      <c r="AV507" s="14" t="s">
        <v>135</v>
      </c>
      <c r="AW507" s="14" t="s">
        <v>35</v>
      </c>
      <c r="AX507" s="14" t="s">
        <v>87</v>
      </c>
      <c r="AY507" s="254" t="s">
        <v>124</v>
      </c>
    </row>
    <row r="508" s="2" customFormat="1" ht="21.75" customHeight="1">
      <c r="A508" s="37"/>
      <c r="B508" s="38"/>
      <c r="C508" s="262" t="s">
        <v>777</v>
      </c>
      <c r="D508" s="262" t="s">
        <v>227</v>
      </c>
      <c r="E508" s="263" t="s">
        <v>778</v>
      </c>
      <c r="F508" s="264" t="s">
        <v>779</v>
      </c>
      <c r="G508" s="265" t="s">
        <v>238</v>
      </c>
      <c r="H508" s="266">
        <v>2.8809999999999998</v>
      </c>
      <c r="I508" s="267"/>
      <c r="J508" s="268">
        <f>ROUND(I508*H508,2)</f>
        <v>0</v>
      </c>
      <c r="K508" s="269"/>
      <c r="L508" s="270"/>
      <c r="M508" s="271" t="s">
        <v>1</v>
      </c>
      <c r="N508" s="272" t="s">
        <v>44</v>
      </c>
      <c r="O508" s="90"/>
      <c r="P508" s="228">
        <f>O508*H508</f>
        <v>0</v>
      </c>
      <c r="Q508" s="228">
        <v>0.55000000000000004</v>
      </c>
      <c r="R508" s="228">
        <f>Q508*H508</f>
        <v>1.5845499999999999</v>
      </c>
      <c r="S508" s="228">
        <v>0</v>
      </c>
      <c r="T508" s="229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30" t="s">
        <v>377</v>
      </c>
      <c r="AT508" s="230" t="s">
        <v>227</v>
      </c>
      <c r="AU508" s="230" t="s">
        <v>89</v>
      </c>
      <c r="AY508" s="16" t="s">
        <v>124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6" t="s">
        <v>87</v>
      </c>
      <c r="BK508" s="231">
        <f>ROUND(I508*H508,2)</f>
        <v>0</v>
      </c>
      <c r="BL508" s="16" t="s">
        <v>282</v>
      </c>
      <c r="BM508" s="230" t="s">
        <v>780</v>
      </c>
    </row>
    <row r="509" s="13" customFormat="1">
      <c r="A509" s="13"/>
      <c r="B509" s="232"/>
      <c r="C509" s="233"/>
      <c r="D509" s="234" t="s">
        <v>133</v>
      </c>
      <c r="E509" s="235" t="s">
        <v>1</v>
      </c>
      <c r="F509" s="236" t="s">
        <v>781</v>
      </c>
      <c r="G509" s="233"/>
      <c r="H509" s="237">
        <v>1.1879999999999999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133</v>
      </c>
      <c r="AU509" s="243" t="s">
        <v>89</v>
      </c>
      <c r="AV509" s="13" t="s">
        <v>89</v>
      </c>
      <c r="AW509" s="13" t="s">
        <v>35</v>
      </c>
      <c r="AX509" s="13" t="s">
        <v>79</v>
      </c>
      <c r="AY509" s="243" t="s">
        <v>124</v>
      </c>
    </row>
    <row r="510" s="13" customFormat="1">
      <c r="A510" s="13"/>
      <c r="B510" s="232"/>
      <c r="C510" s="233"/>
      <c r="D510" s="234" t="s">
        <v>133</v>
      </c>
      <c r="E510" s="235" t="s">
        <v>1</v>
      </c>
      <c r="F510" s="236" t="s">
        <v>782</v>
      </c>
      <c r="G510" s="233"/>
      <c r="H510" s="237">
        <v>1.4310000000000001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133</v>
      </c>
      <c r="AU510" s="243" t="s">
        <v>89</v>
      </c>
      <c r="AV510" s="13" t="s">
        <v>89</v>
      </c>
      <c r="AW510" s="13" t="s">
        <v>35</v>
      </c>
      <c r="AX510" s="13" t="s">
        <v>79</v>
      </c>
      <c r="AY510" s="243" t="s">
        <v>124</v>
      </c>
    </row>
    <row r="511" s="14" customFormat="1">
      <c r="A511" s="14"/>
      <c r="B511" s="244"/>
      <c r="C511" s="245"/>
      <c r="D511" s="234" t="s">
        <v>133</v>
      </c>
      <c r="E511" s="246" t="s">
        <v>1</v>
      </c>
      <c r="F511" s="247" t="s">
        <v>134</v>
      </c>
      <c r="G511" s="245"/>
      <c r="H511" s="248">
        <v>2.6190000000000002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133</v>
      </c>
      <c r="AU511" s="254" t="s">
        <v>89</v>
      </c>
      <c r="AV511" s="14" t="s">
        <v>135</v>
      </c>
      <c r="AW511" s="14" t="s">
        <v>35</v>
      </c>
      <c r="AX511" s="14" t="s">
        <v>87</v>
      </c>
      <c r="AY511" s="254" t="s">
        <v>124</v>
      </c>
    </row>
    <row r="512" s="13" customFormat="1">
      <c r="A512" s="13"/>
      <c r="B512" s="232"/>
      <c r="C512" s="233"/>
      <c r="D512" s="234" t="s">
        <v>133</v>
      </c>
      <c r="E512" s="233"/>
      <c r="F512" s="236" t="s">
        <v>783</v>
      </c>
      <c r="G512" s="233"/>
      <c r="H512" s="237">
        <v>2.8809999999999998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133</v>
      </c>
      <c r="AU512" s="243" t="s">
        <v>89</v>
      </c>
      <c r="AV512" s="13" t="s">
        <v>89</v>
      </c>
      <c r="AW512" s="13" t="s">
        <v>4</v>
      </c>
      <c r="AX512" s="13" t="s">
        <v>87</v>
      </c>
      <c r="AY512" s="243" t="s">
        <v>124</v>
      </c>
    </row>
    <row r="513" s="2" customFormat="1" ht="24.15" customHeight="1">
      <c r="A513" s="37"/>
      <c r="B513" s="38"/>
      <c r="C513" s="218" t="s">
        <v>784</v>
      </c>
      <c r="D513" s="218" t="s">
        <v>127</v>
      </c>
      <c r="E513" s="219" t="s">
        <v>785</v>
      </c>
      <c r="F513" s="220" t="s">
        <v>786</v>
      </c>
      <c r="G513" s="221" t="s">
        <v>224</v>
      </c>
      <c r="H513" s="222">
        <v>156.875</v>
      </c>
      <c r="I513" s="223"/>
      <c r="J513" s="224">
        <f>ROUND(I513*H513,2)</f>
        <v>0</v>
      </c>
      <c r="K513" s="225"/>
      <c r="L513" s="43"/>
      <c r="M513" s="226" t="s">
        <v>1</v>
      </c>
      <c r="N513" s="227" t="s">
        <v>44</v>
      </c>
      <c r="O513" s="90"/>
      <c r="P513" s="228">
        <f>O513*H513</f>
        <v>0</v>
      </c>
      <c r="Q513" s="228">
        <v>0.00018000000000000001</v>
      </c>
      <c r="R513" s="228">
        <f>Q513*H513</f>
        <v>0.028237500000000002</v>
      </c>
      <c r="S513" s="228">
        <v>0</v>
      </c>
      <c r="T513" s="229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30" t="s">
        <v>282</v>
      </c>
      <c r="AT513" s="230" t="s">
        <v>127</v>
      </c>
      <c r="AU513" s="230" t="s">
        <v>89</v>
      </c>
      <c r="AY513" s="16" t="s">
        <v>124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6" t="s">
        <v>87</v>
      </c>
      <c r="BK513" s="231">
        <f>ROUND(I513*H513,2)</f>
        <v>0</v>
      </c>
      <c r="BL513" s="16" t="s">
        <v>282</v>
      </c>
      <c r="BM513" s="230" t="s">
        <v>787</v>
      </c>
    </row>
    <row r="514" s="13" customFormat="1">
      <c r="A514" s="13"/>
      <c r="B514" s="232"/>
      <c r="C514" s="233"/>
      <c r="D514" s="234" t="s">
        <v>133</v>
      </c>
      <c r="E514" s="235" t="s">
        <v>1</v>
      </c>
      <c r="F514" s="236" t="s">
        <v>766</v>
      </c>
      <c r="G514" s="233"/>
      <c r="H514" s="237">
        <v>46.799999999999997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133</v>
      </c>
      <c r="AU514" s="243" t="s">
        <v>89</v>
      </c>
      <c r="AV514" s="13" t="s">
        <v>89</v>
      </c>
      <c r="AW514" s="13" t="s">
        <v>35</v>
      </c>
      <c r="AX514" s="13" t="s">
        <v>79</v>
      </c>
      <c r="AY514" s="243" t="s">
        <v>124</v>
      </c>
    </row>
    <row r="515" s="13" customFormat="1">
      <c r="A515" s="13"/>
      <c r="B515" s="232"/>
      <c r="C515" s="233"/>
      <c r="D515" s="234" t="s">
        <v>133</v>
      </c>
      <c r="E515" s="235" t="s">
        <v>1</v>
      </c>
      <c r="F515" s="236" t="s">
        <v>788</v>
      </c>
      <c r="G515" s="233"/>
      <c r="H515" s="237">
        <v>110.075</v>
      </c>
      <c r="I515" s="238"/>
      <c r="J515" s="233"/>
      <c r="K515" s="233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133</v>
      </c>
      <c r="AU515" s="243" t="s">
        <v>89</v>
      </c>
      <c r="AV515" s="13" t="s">
        <v>89</v>
      </c>
      <c r="AW515" s="13" t="s">
        <v>35</v>
      </c>
      <c r="AX515" s="13" t="s">
        <v>79</v>
      </c>
      <c r="AY515" s="243" t="s">
        <v>124</v>
      </c>
    </row>
    <row r="516" s="14" customFormat="1">
      <c r="A516" s="14"/>
      <c r="B516" s="244"/>
      <c r="C516" s="245"/>
      <c r="D516" s="234" t="s">
        <v>133</v>
      </c>
      <c r="E516" s="246" t="s">
        <v>1</v>
      </c>
      <c r="F516" s="247" t="s">
        <v>134</v>
      </c>
      <c r="G516" s="245"/>
      <c r="H516" s="248">
        <v>156.875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4" t="s">
        <v>133</v>
      </c>
      <c r="AU516" s="254" t="s">
        <v>89</v>
      </c>
      <c r="AV516" s="14" t="s">
        <v>135</v>
      </c>
      <c r="AW516" s="14" t="s">
        <v>35</v>
      </c>
      <c r="AX516" s="14" t="s">
        <v>87</v>
      </c>
      <c r="AY516" s="254" t="s">
        <v>124</v>
      </c>
    </row>
    <row r="517" s="2" customFormat="1" ht="16.5" customHeight="1">
      <c r="A517" s="37"/>
      <c r="B517" s="38"/>
      <c r="C517" s="218" t="s">
        <v>789</v>
      </c>
      <c r="D517" s="218" t="s">
        <v>127</v>
      </c>
      <c r="E517" s="219" t="s">
        <v>790</v>
      </c>
      <c r="F517" s="220" t="s">
        <v>791</v>
      </c>
      <c r="G517" s="221" t="s">
        <v>224</v>
      </c>
      <c r="H517" s="222">
        <v>110.075</v>
      </c>
      <c r="I517" s="223"/>
      <c r="J517" s="224">
        <f>ROUND(I517*H517,2)</f>
        <v>0</v>
      </c>
      <c r="K517" s="225"/>
      <c r="L517" s="43"/>
      <c r="M517" s="226" t="s">
        <v>1</v>
      </c>
      <c r="N517" s="227" t="s">
        <v>44</v>
      </c>
      <c r="O517" s="90"/>
      <c r="P517" s="228">
        <f>O517*H517</f>
        <v>0</v>
      </c>
      <c r="Q517" s="228">
        <v>0</v>
      </c>
      <c r="R517" s="228">
        <f>Q517*H517</f>
        <v>0</v>
      </c>
      <c r="S517" s="228">
        <v>0.014999999999999999</v>
      </c>
      <c r="T517" s="229">
        <f>S517*H517</f>
        <v>1.651125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0" t="s">
        <v>282</v>
      </c>
      <c r="AT517" s="230" t="s">
        <v>127</v>
      </c>
      <c r="AU517" s="230" t="s">
        <v>89</v>
      </c>
      <c r="AY517" s="16" t="s">
        <v>124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6" t="s">
        <v>87</v>
      </c>
      <c r="BK517" s="231">
        <f>ROUND(I517*H517,2)</f>
        <v>0</v>
      </c>
      <c r="BL517" s="16" t="s">
        <v>282</v>
      </c>
      <c r="BM517" s="230" t="s">
        <v>792</v>
      </c>
    </row>
    <row r="518" s="13" customFormat="1">
      <c r="A518" s="13"/>
      <c r="B518" s="232"/>
      <c r="C518" s="233"/>
      <c r="D518" s="234" t="s">
        <v>133</v>
      </c>
      <c r="E518" s="235" t="s">
        <v>1</v>
      </c>
      <c r="F518" s="236" t="s">
        <v>755</v>
      </c>
      <c r="G518" s="233"/>
      <c r="H518" s="237">
        <v>110.075</v>
      </c>
      <c r="I518" s="238"/>
      <c r="J518" s="233"/>
      <c r="K518" s="233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133</v>
      </c>
      <c r="AU518" s="243" t="s">
        <v>89</v>
      </c>
      <c r="AV518" s="13" t="s">
        <v>89</v>
      </c>
      <c r="AW518" s="13" t="s">
        <v>35</v>
      </c>
      <c r="AX518" s="13" t="s">
        <v>79</v>
      </c>
      <c r="AY518" s="243" t="s">
        <v>124</v>
      </c>
    </row>
    <row r="519" s="14" customFormat="1">
      <c r="A519" s="14"/>
      <c r="B519" s="244"/>
      <c r="C519" s="245"/>
      <c r="D519" s="234" t="s">
        <v>133</v>
      </c>
      <c r="E519" s="246" t="s">
        <v>1</v>
      </c>
      <c r="F519" s="247" t="s">
        <v>134</v>
      </c>
      <c r="G519" s="245"/>
      <c r="H519" s="248">
        <v>110.075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133</v>
      </c>
      <c r="AU519" s="254" t="s">
        <v>89</v>
      </c>
      <c r="AV519" s="14" t="s">
        <v>135</v>
      </c>
      <c r="AW519" s="14" t="s">
        <v>35</v>
      </c>
      <c r="AX519" s="14" t="s">
        <v>87</v>
      </c>
      <c r="AY519" s="254" t="s">
        <v>124</v>
      </c>
    </row>
    <row r="520" s="2" customFormat="1" ht="24.15" customHeight="1">
      <c r="A520" s="37"/>
      <c r="B520" s="38"/>
      <c r="C520" s="218" t="s">
        <v>793</v>
      </c>
      <c r="D520" s="218" t="s">
        <v>127</v>
      </c>
      <c r="E520" s="219" t="s">
        <v>794</v>
      </c>
      <c r="F520" s="220" t="s">
        <v>795</v>
      </c>
      <c r="G520" s="221" t="s">
        <v>367</v>
      </c>
      <c r="H520" s="222">
        <v>54.545000000000002</v>
      </c>
      <c r="I520" s="223"/>
      <c r="J520" s="224">
        <f>ROUND(I520*H520,2)</f>
        <v>0</v>
      </c>
      <c r="K520" s="225"/>
      <c r="L520" s="43"/>
      <c r="M520" s="226" t="s">
        <v>1</v>
      </c>
      <c r="N520" s="227" t="s">
        <v>44</v>
      </c>
      <c r="O520" s="90"/>
      <c r="P520" s="228">
        <f>O520*H520</f>
        <v>0</v>
      </c>
      <c r="Q520" s="228">
        <v>0</v>
      </c>
      <c r="R520" s="228">
        <f>Q520*H520</f>
        <v>0</v>
      </c>
      <c r="S520" s="228">
        <v>0.0060000000000000001</v>
      </c>
      <c r="T520" s="229">
        <f>S520*H520</f>
        <v>0.32727000000000001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30" t="s">
        <v>282</v>
      </c>
      <c r="AT520" s="230" t="s">
        <v>127</v>
      </c>
      <c r="AU520" s="230" t="s">
        <v>89</v>
      </c>
      <c r="AY520" s="16" t="s">
        <v>124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6" t="s">
        <v>87</v>
      </c>
      <c r="BK520" s="231">
        <f>ROUND(I520*H520,2)</f>
        <v>0</v>
      </c>
      <c r="BL520" s="16" t="s">
        <v>282</v>
      </c>
      <c r="BM520" s="230" t="s">
        <v>796</v>
      </c>
    </row>
    <row r="521" s="13" customFormat="1">
      <c r="A521" s="13"/>
      <c r="B521" s="232"/>
      <c r="C521" s="233"/>
      <c r="D521" s="234" t="s">
        <v>133</v>
      </c>
      <c r="E521" s="235" t="s">
        <v>1</v>
      </c>
      <c r="F521" s="236" t="s">
        <v>797</v>
      </c>
      <c r="G521" s="233"/>
      <c r="H521" s="237">
        <v>54.545000000000002</v>
      </c>
      <c r="I521" s="238"/>
      <c r="J521" s="233"/>
      <c r="K521" s="233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133</v>
      </c>
      <c r="AU521" s="243" t="s">
        <v>89</v>
      </c>
      <c r="AV521" s="13" t="s">
        <v>89</v>
      </c>
      <c r="AW521" s="13" t="s">
        <v>35</v>
      </c>
      <c r="AX521" s="13" t="s">
        <v>79</v>
      </c>
      <c r="AY521" s="243" t="s">
        <v>124</v>
      </c>
    </row>
    <row r="522" s="14" customFormat="1">
      <c r="A522" s="14"/>
      <c r="B522" s="244"/>
      <c r="C522" s="245"/>
      <c r="D522" s="234" t="s">
        <v>133</v>
      </c>
      <c r="E522" s="246" t="s">
        <v>1</v>
      </c>
      <c r="F522" s="247" t="s">
        <v>134</v>
      </c>
      <c r="G522" s="245"/>
      <c r="H522" s="248">
        <v>54.545000000000002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133</v>
      </c>
      <c r="AU522" s="254" t="s">
        <v>89</v>
      </c>
      <c r="AV522" s="14" t="s">
        <v>135</v>
      </c>
      <c r="AW522" s="14" t="s">
        <v>35</v>
      </c>
      <c r="AX522" s="14" t="s">
        <v>87</v>
      </c>
      <c r="AY522" s="254" t="s">
        <v>124</v>
      </c>
    </row>
    <row r="523" s="2" customFormat="1" ht="24.15" customHeight="1">
      <c r="A523" s="37"/>
      <c r="B523" s="38"/>
      <c r="C523" s="218" t="s">
        <v>798</v>
      </c>
      <c r="D523" s="218" t="s">
        <v>127</v>
      </c>
      <c r="E523" s="219" t="s">
        <v>799</v>
      </c>
      <c r="F523" s="220" t="s">
        <v>800</v>
      </c>
      <c r="G523" s="221" t="s">
        <v>461</v>
      </c>
      <c r="H523" s="273"/>
      <c r="I523" s="223"/>
      <c r="J523" s="224">
        <f>ROUND(I523*H523,2)</f>
        <v>0</v>
      </c>
      <c r="K523" s="225"/>
      <c r="L523" s="43"/>
      <c r="M523" s="226" t="s">
        <v>1</v>
      </c>
      <c r="N523" s="227" t="s">
        <v>44</v>
      </c>
      <c r="O523" s="90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30" t="s">
        <v>282</v>
      </c>
      <c r="AT523" s="230" t="s">
        <v>127</v>
      </c>
      <c r="AU523" s="230" t="s">
        <v>89</v>
      </c>
      <c r="AY523" s="16" t="s">
        <v>124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6" t="s">
        <v>87</v>
      </c>
      <c r="BK523" s="231">
        <f>ROUND(I523*H523,2)</f>
        <v>0</v>
      </c>
      <c r="BL523" s="16" t="s">
        <v>282</v>
      </c>
      <c r="BM523" s="230" t="s">
        <v>801</v>
      </c>
    </row>
    <row r="524" s="12" customFormat="1" ht="22.8" customHeight="1">
      <c r="A524" s="12"/>
      <c r="B524" s="202"/>
      <c r="C524" s="203"/>
      <c r="D524" s="204" t="s">
        <v>78</v>
      </c>
      <c r="E524" s="216" t="s">
        <v>802</v>
      </c>
      <c r="F524" s="216" t="s">
        <v>803</v>
      </c>
      <c r="G524" s="203"/>
      <c r="H524" s="203"/>
      <c r="I524" s="206"/>
      <c r="J524" s="217">
        <f>BK524</f>
        <v>0</v>
      </c>
      <c r="K524" s="203"/>
      <c r="L524" s="208"/>
      <c r="M524" s="209"/>
      <c r="N524" s="210"/>
      <c r="O524" s="210"/>
      <c r="P524" s="211">
        <f>SUM(P525:P528)</f>
        <v>0</v>
      </c>
      <c r="Q524" s="210"/>
      <c r="R524" s="211">
        <f>SUM(R525:R528)</f>
        <v>0</v>
      </c>
      <c r="S524" s="210"/>
      <c r="T524" s="212">
        <f>SUM(T525:T528)</f>
        <v>0.014999999999999999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13" t="s">
        <v>89</v>
      </c>
      <c r="AT524" s="214" t="s">
        <v>78</v>
      </c>
      <c r="AU524" s="214" t="s">
        <v>87</v>
      </c>
      <c r="AY524" s="213" t="s">
        <v>124</v>
      </c>
      <c r="BK524" s="215">
        <f>SUM(BK525:BK528)</f>
        <v>0</v>
      </c>
    </row>
    <row r="525" s="2" customFormat="1" ht="16.5" customHeight="1">
      <c r="A525" s="37"/>
      <c r="B525" s="38"/>
      <c r="C525" s="218" t="s">
        <v>804</v>
      </c>
      <c r="D525" s="218" t="s">
        <v>127</v>
      </c>
      <c r="E525" s="219" t="s">
        <v>805</v>
      </c>
      <c r="F525" s="220" t="s">
        <v>806</v>
      </c>
      <c r="G525" s="221" t="s">
        <v>264</v>
      </c>
      <c r="H525" s="222">
        <v>1</v>
      </c>
      <c r="I525" s="223"/>
      <c r="J525" s="224">
        <f>ROUND(I525*H525,2)</f>
        <v>0</v>
      </c>
      <c r="K525" s="225"/>
      <c r="L525" s="43"/>
      <c r="M525" s="226" t="s">
        <v>1</v>
      </c>
      <c r="N525" s="227" t="s">
        <v>44</v>
      </c>
      <c r="O525" s="90"/>
      <c r="P525" s="228">
        <f>O525*H525</f>
        <v>0</v>
      </c>
      <c r="Q525" s="228">
        <v>0</v>
      </c>
      <c r="R525" s="228">
        <f>Q525*H525</f>
        <v>0</v>
      </c>
      <c r="S525" s="228">
        <v>0.014999999999999999</v>
      </c>
      <c r="T525" s="229">
        <f>S525*H525</f>
        <v>0.014999999999999999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0" t="s">
        <v>282</v>
      </c>
      <c r="AT525" s="230" t="s">
        <v>127</v>
      </c>
      <c r="AU525" s="230" t="s">
        <v>89</v>
      </c>
      <c r="AY525" s="16" t="s">
        <v>124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6" t="s">
        <v>87</v>
      </c>
      <c r="BK525" s="231">
        <f>ROUND(I525*H525,2)</f>
        <v>0</v>
      </c>
      <c r="BL525" s="16" t="s">
        <v>282</v>
      </c>
      <c r="BM525" s="230" t="s">
        <v>807</v>
      </c>
    </row>
    <row r="526" s="13" customFormat="1">
      <c r="A526" s="13"/>
      <c r="B526" s="232"/>
      <c r="C526" s="233"/>
      <c r="D526" s="234" t="s">
        <v>133</v>
      </c>
      <c r="E526" s="235" t="s">
        <v>1</v>
      </c>
      <c r="F526" s="236" t="s">
        <v>808</v>
      </c>
      <c r="G526" s="233"/>
      <c r="H526" s="237">
        <v>1</v>
      </c>
      <c r="I526" s="238"/>
      <c r="J526" s="233"/>
      <c r="K526" s="233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133</v>
      </c>
      <c r="AU526" s="243" t="s">
        <v>89</v>
      </c>
      <c r="AV526" s="13" t="s">
        <v>89</v>
      </c>
      <c r="AW526" s="13" t="s">
        <v>35</v>
      </c>
      <c r="AX526" s="13" t="s">
        <v>79</v>
      </c>
      <c r="AY526" s="243" t="s">
        <v>124</v>
      </c>
    </row>
    <row r="527" s="14" customFormat="1">
      <c r="A527" s="14"/>
      <c r="B527" s="244"/>
      <c r="C527" s="245"/>
      <c r="D527" s="234" t="s">
        <v>133</v>
      </c>
      <c r="E527" s="246" t="s">
        <v>1</v>
      </c>
      <c r="F527" s="247" t="s">
        <v>134</v>
      </c>
      <c r="G527" s="245"/>
      <c r="H527" s="248">
        <v>1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4" t="s">
        <v>133</v>
      </c>
      <c r="AU527" s="254" t="s">
        <v>89</v>
      </c>
      <c r="AV527" s="14" t="s">
        <v>135</v>
      </c>
      <c r="AW527" s="14" t="s">
        <v>35</v>
      </c>
      <c r="AX527" s="14" t="s">
        <v>87</v>
      </c>
      <c r="AY527" s="254" t="s">
        <v>124</v>
      </c>
    </row>
    <row r="528" s="2" customFormat="1" ht="24.15" customHeight="1">
      <c r="A528" s="37"/>
      <c r="B528" s="38"/>
      <c r="C528" s="218" t="s">
        <v>809</v>
      </c>
      <c r="D528" s="218" t="s">
        <v>127</v>
      </c>
      <c r="E528" s="219" t="s">
        <v>810</v>
      </c>
      <c r="F528" s="220" t="s">
        <v>811</v>
      </c>
      <c r="G528" s="221" t="s">
        <v>461</v>
      </c>
      <c r="H528" s="273"/>
      <c r="I528" s="223"/>
      <c r="J528" s="224">
        <f>ROUND(I528*H528,2)</f>
        <v>0</v>
      </c>
      <c r="K528" s="225"/>
      <c r="L528" s="43"/>
      <c r="M528" s="226" t="s">
        <v>1</v>
      </c>
      <c r="N528" s="227" t="s">
        <v>44</v>
      </c>
      <c r="O528" s="90"/>
      <c r="P528" s="228">
        <f>O528*H528</f>
        <v>0</v>
      </c>
      <c r="Q528" s="228">
        <v>0</v>
      </c>
      <c r="R528" s="228">
        <f>Q528*H528</f>
        <v>0</v>
      </c>
      <c r="S528" s="228">
        <v>0</v>
      </c>
      <c r="T528" s="229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30" t="s">
        <v>282</v>
      </c>
      <c r="AT528" s="230" t="s">
        <v>127</v>
      </c>
      <c r="AU528" s="230" t="s">
        <v>89</v>
      </c>
      <c r="AY528" s="16" t="s">
        <v>124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6" t="s">
        <v>87</v>
      </c>
      <c r="BK528" s="231">
        <f>ROUND(I528*H528,2)</f>
        <v>0</v>
      </c>
      <c r="BL528" s="16" t="s">
        <v>282</v>
      </c>
      <c r="BM528" s="230" t="s">
        <v>812</v>
      </c>
    </row>
    <row r="529" s="12" customFormat="1" ht="22.8" customHeight="1">
      <c r="A529" s="12"/>
      <c r="B529" s="202"/>
      <c r="C529" s="203"/>
      <c r="D529" s="204" t="s">
        <v>78</v>
      </c>
      <c r="E529" s="216" t="s">
        <v>813</v>
      </c>
      <c r="F529" s="216" t="s">
        <v>814</v>
      </c>
      <c r="G529" s="203"/>
      <c r="H529" s="203"/>
      <c r="I529" s="206"/>
      <c r="J529" s="217">
        <f>BK529</f>
        <v>0</v>
      </c>
      <c r="K529" s="203"/>
      <c r="L529" s="208"/>
      <c r="M529" s="209"/>
      <c r="N529" s="210"/>
      <c r="O529" s="210"/>
      <c r="P529" s="211">
        <f>SUM(P530:P537)</f>
        <v>0</v>
      </c>
      <c r="Q529" s="210"/>
      <c r="R529" s="211">
        <f>SUM(R530:R537)</f>
        <v>0.00025000000000000001</v>
      </c>
      <c r="S529" s="210"/>
      <c r="T529" s="212">
        <f>SUM(T530:T537)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13" t="s">
        <v>89</v>
      </c>
      <c r="AT529" s="214" t="s">
        <v>78</v>
      </c>
      <c r="AU529" s="214" t="s">
        <v>87</v>
      </c>
      <c r="AY529" s="213" t="s">
        <v>124</v>
      </c>
      <c r="BK529" s="215">
        <f>SUM(BK530:BK537)</f>
        <v>0</v>
      </c>
    </row>
    <row r="530" s="2" customFormat="1" ht="16.5" customHeight="1">
      <c r="A530" s="37"/>
      <c r="B530" s="38"/>
      <c r="C530" s="218" t="s">
        <v>815</v>
      </c>
      <c r="D530" s="218" t="s">
        <v>127</v>
      </c>
      <c r="E530" s="219" t="s">
        <v>816</v>
      </c>
      <c r="F530" s="220" t="s">
        <v>817</v>
      </c>
      <c r="G530" s="221" t="s">
        <v>264</v>
      </c>
      <c r="H530" s="222">
        <v>1</v>
      </c>
      <c r="I530" s="223"/>
      <c r="J530" s="224">
        <f>ROUND(I530*H530,2)</f>
        <v>0</v>
      </c>
      <c r="K530" s="225"/>
      <c r="L530" s="43"/>
      <c r="M530" s="226" t="s">
        <v>1</v>
      </c>
      <c r="N530" s="227" t="s">
        <v>44</v>
      </c>
      <c r="O530" s="90"/>
      <c r="P530" s="228">
        <f>O530*H530</f>
        <v>0</v>
      </c>
      <c r="Q530" s="228">
        <v>0.00025000000000000001</v>
      </c>
      <c r="R530" s="228">
        <f>Q530*H530</f>
        <v>0.00025000000000000001</v>
      </c>
      <c r="S530" s="228">
        <v>0</v>
      </c>
      <c r="T530" s="229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0" t="s">
        <v>282</v>
      </c>
      <c r="AT530" s="230" t="s">
        <v>127</v>
      </c>
      <c r="AU530" s="230" t="s">
        <v>89</v>
      </c>
      <c r="AY530" s="16" t="s">
        <v>124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6" t="s">
        <v>87</v>
      </c>
      <c r="BK530" s="231">
        <f>ROUND(I530*H530,2)</f>
        <v>0</v>
      </c>
      <c r="BL530" s="16" t="s">
        <v>282</v>
      </c>
      <c r="BM530" s="230" t="s">
        <v>818</v>
      </c>
    </row>
    <row r="531" s="13" customFormat="1">
      <c r="A531" s="13"/>
      <c r="B531" s="232"/>
      <c r="C531" s="233"/>
      <c r="D531" s="234" t="s">
        <v>133</v>
      </c>
      <c r="E531" s="235" t="s">
        <v>1</v>
      </c>
      <c r="F531" s="236" t="s">
        <v>819</v>
      </c>
      <c r="G531" s="233"/>
      <c r="H531" s="237">
        <v>1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133</v>
      </c>
      <c r="AU531" s="243" t="s">
        <v>89</v>
      </c>
      <c r="AV531" s="13" t="s">
        <v>89</v>
      </c>
      <c r="AW531" s="13" t="s">
        <v>35</v>
      </c>
      <c r="AX531" s="13" t="s">
        <v>79</v>
      </c>
      <c r="AY531" s="243" t="s">
        <v>124</v>
      </c>
    </row>
    <row r="532" s="14" customFormat="1">
      <c r="A532" s="14"/>
      <c r="B532" s="244"/>
      <c r="C532" s="245"/>
      <c r="D532" s="234" t="s">
        <v>133</v>
      </c>
      <c r="E532" s="246" t="s">
        <v>1</v>
      </c>
      <c r="F532" s="247" t="s">
        <v>134</v>
      </c>
      <c r="G532" s="245"/>
      <c r="H532" s="248">
        <v>1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4" t="s">
        <v>133</v>
      </c>
      <c r="AU532" s="254" t="s">
        <v>89</v>
      </c>
      <c r="AV532" s="14" t="s">
        <v>135</v>
      </c>
      <c r="AW532" s="14" t="s">
        <v>35</v>
      </c>
      <c r="AX532" s="14" t="s">
        <v>87</v>
      </c>
      <c r="AY532" s="254" t="s">
        <v>124</v>
      </c>
    </row>
    <row r="533" s="2" customFormat="1" ht="16.5" customHeight="1">
      <c r="A533" s="37"/>
      <c r="B533" s="38"/>
      <c r="C533" s="262" t="s">
        <v>820</v>
      </c>
      <c r="D533" s="262" t="s">
        <v>227</v>
      </c>
      <c r="E533" s="263" t="s">
        <v>821</v>
      </c>
      <c r="F533" s="264" t="s">
        <v>822</v>
      </c>
      <c r="G533" s="265" t="s">
        <v>264</v>
      </c>
      <c r="H533" s="266">
        <v>1</v>
      </c>
      <c r="I533" s="267"/>
      <c r="J533" s="268">
        <f>ROUND(I533*H533,2)</f>
        <v>0</v>
      </c>
      <c r="K533" s="269"/>
      <c r="L533" s="270"/>
      <c r="M533" s="271" t="s">
        <v>1</v>
      </c>
      <c r="N533" s="272" t="s">
        <v>44</v>
      </c>
      <c r="O533" s="90"/>
      <c r="P533" s="228">
        <f>O533*H533</f>
        <v>0</v>
      </c>
      <c r="Q533" s="228">
        <v>0</v>
      </c>
      <c r="R533" s="228">
        <f>Q533*H533</f>
        <v>0</v>
      </c>
      <c r="S533" s="228">
        <v>0</v>
      </c>
      <c r="T533" s="229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30" t="s">
        <v>377</v>
      </c>
      <c r="AT533" s="230" t="s">
        <v>227</v>
      </c>
      <c r="AU533" s="230" t="s">
        <v>89</v>
      </c>
      <c r="AY533" s="16" t="s">
        <v>124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6" t="s">
        <v>87</v>
      </c>
      <c r="BK533" s="231">
        <f>ROUND(I533*H533,2)</f>
        <v>0</v>
      </c>
      <c r="BL533" s="16" t="s">
        <v>282</v>
      </c>
      <c r="BM533" s="230" t="s">
        <v>823</v>
      </c>
    </row>
    <row r="534" s="2" customFormat="1">
      <c r="A534" s="37"/>
      <c r="B534" s="38"/>
      <c r="C534" s="39"/>
      <c r="D534" s="234" t="s">
        <v>139</v>
      </c>
      <c r="E534" s="39"/>
      <c r="F534" s="255" t="s">
        <v>824</v>
      </c>
      <c r="G534" s="39"/>
      <c r="H534" s="39"/>
      <c r="I534" s="256"/>
      <c r="J534" s="39"/>
      <c r="K534" s="39"/>
      <c r="L534" s="43"/>
      <c r="M534" s="257"/>
      <c r="N534" s="258"/>
      <c r="O534" s="90"/>
      <c r="P534" s="90"/>
      <c r="Q534" s="90"/>
      <c r="R534" s="90"/>
      <c r="S534" s="90"/>
      <c r="T534" s="91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16" t="s">
        <v>139</v>
      </c>
      <c r="AU534" s="16" t="s">
        <v>89</v>
      </c>
    </row>
    <row r="535" s="13" customFormat="1">
      <c r="A535" s="13"/>
      <c r="B535" s="232"/>
      <c r="C535" s="233"/>
      <c r="D535" s="234" t="s">
        <v>133</v>
      </c>
      <c r="E535" s="235" t="s">
        <v>1</v>
      </c>
      <c r="F535" s="236" t="s">
        <v>819</v>
      </c>
      <c r="G535" s="233"/>
      <c r="H535" s="237">
        <v>1</v>
      </c>
      <c r="I535" s="238"/>
      <c r="J535" s="233"/>
      <c r="K535" s="233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133</v>
      </c>
      <c r="AU535" s="243" t="s">
        <v>89</v>
      </c>
      <c r="AV535" s="13" t="s">
        <v>89</v>
      </c>
      <c r="AW535" s="13" t="s">
        <v>35</v>
      </c>
      <c r="AX535" s="13" t="s">
        <v>79</v>
      </c>
      <c r="AY535" s="243" t="s">
        <v>124</v>
      </c>
    </row>
    <row r="536" s="14" customFormat="1">
      <c r="A536" s="14"/>
      <c r="B536" s="244"/>
      <c r="C536" s="245"/>
      <c r="D536" s="234" t="s">
        <v>133</v>
      </c>
      <c r="E536" s="246" t="s">
        <v>1</v>
      </c>
      <c r="F536" s="247" t="s">
        <v>134</v>
      </c>
      <c r="G536" s="245"/>
      <c r="H536" s="248">
        <v>1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133</v>
      </c>
      <c r="AU536" s="254" t="s">
        <v>89</v>
      </c>
      <c r="AV536" s="14" t="s">
        <v>135</v>
      </c>
      <c r="AW536" s="14" t="s">
        <v>35</v>
      </c>
      <c r="AX536" s="14" t="s">
        <v>87</v>
      </c>
      <c r="AY536" s="254" t="s">
        <v>124</v>
      </c>
    </row>
    <row r="537" s="2" customFormat="1" ht="24.15" customHeight="1">
      <c r="A537" s="37"/>
      <c r="B537" s="38"/>
      <c r="C537" s="218" t="s">
        <v>825</v>
      </c>
      <c r="D537" s="218" t="s">
        <v>127</v>
      </c>
      <c r="E537" s="219" t="s">
        <v>826</v>
      </c>
      <c r="F537" s="220" t="s">
        <v>827</v>
      </c>
      <c r="G537" s="221" t="s">
        <v>461</v>
      </c>
      <c r="H537" s="273"/>
      <c r="I537" s="223"/>
      <c r="J537" s="224">
        <f>ROUND(I537*H537,2)</f>
        <v>0</v>
      </c>
      <c r="K537" s="225"/>
      <c r="L537" s="43"/>
      <c r="M537" s="226" t="s">
        <v>1</v>
      </c>
      <c r="N537" s="227" t="s">
        <v>44</v>
      </c>
      <c r="O537" s="90"/>
      <c r="P537" s="228">
        <f>O537*H537</f>
        <v>0</v>
      </c>
      <c r="Q537" s="228">
        <v>0</v>
      </c>
      <c r="R537" s="228">
        <f>Q537*H537</f>
        <v>0</v>
      </c>
      <c r="S537" s="228">
        <v>0</v>
      </c>
      <c r="T537" s="229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30" t="s">
        <v>282</v>
      </c>
      <c r="AT537" s="230" t="s">
        <v>127</v>
      </c>
      <c r="AU537" s="230" t="s">
        <v>89</v>
      </c>
      <c r="AY537" s="16" t="s">
        <v>124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6" t="s">
        <v>87</v>
      </c>
      <c r="BK537" s="231">
        <f>ROUND(I537*H537,2)</f>
        <v>0</v>
      </c>
      <c r="BL537" s="16" t="s">
        <v>282</v>
      </c>
      <c r="BM537" s="230" t="s">
        <v>828</v>
      </c>
    </row>
    <row r="538" s="12" customFormat="1" ht="22.8" customHeight="1">
      <c r="A538" s="12"/>
      <c r="B538" s="202"/>
      <c r="C538" s="203"/>
      <c r="D538" s="204" t="s">
        <v>78</v>
      </c>
      <c r="E538" s="216" t="s">
        <v>829</v>
      </c>
      <c r="F538" s="216" t="s">
        <v>830</v>
      </c>
      <c r="G538" s="203"/>
      <c r="H538" s="203"/>
      <c r="I538" s="206"/>
      <c r="J538" s="217">
        <f>BK538</f>
        <v>0</v>
      </c>
      <c r="K538" s="203"/>
      <c r="L538" s="208"/>
      <c r="M538" s="209"/>
      <c r="N538" s="210"/>
      <c r="O538" s="210"/>
      <c r="P538" s="211">
        <f>SUM(P539:P557)</f>
        <v>0</v>
      </c>
      <c r="Q538" s="210"/>
      <c r="R538" s="211">
        <f>SUM(R539:R557)</f>
        <v>0.31140000000000001</v>
      </c>
      <c r="S538" s="210"/>
      <c r="T538" s="212">
        <f>SUM(T539:T557)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3" t="s">
        <v>89</v>
      </c>
      <c r="AT538" s="214" t="s">
        <v>78</v>
      </c>
      <c r="AU538" s="214" t="s">
        <v>87</v>
      </c>
      <c r="AY538" s="213" t="s">
        <v>124</v>
      </c>
      <c r="BK538" s="215">
        <f>SUM(BK539:BK557)</f>
        <v>0</v>
      </c>
    </row>
    <row r="539" s="2" customFormat="1" ht="16.5" customHeight="1">
      <c r="A539" s="37"/>
      <c r="B539" s="38"/>
      <c r="C539" s="218" t="s">
        <v>831</v>
      </c>
      <c r="D539" s="218" t="s">
        <v>127</v>
      </c>
      <c r="E539" s="219" t="s">
        <v>832</v>
      </c>
      <c r="F539" s="220" t="s">
        <v>833</v>
      </c>
      <c r="G539" s="221" t="s">
        <v>264</v>
      </c>
      <c r="H539" s="222">
        <v>1</v>
      </c>
      <c r="I539" s="223"/>
      <c r="J539" s="224">
        <f>ROUND(I539*H539,2)</f>
        <v>0</v>
      </c>
      <c r="K539" s="225"/>
      <c r="L539" s="43"/>
      <c r="M539" s="226" t="s">
        <v>1</v>
      </c>
      <c r="N539" s="227" t="s">
        <v>44</v>
      </c>
      <c r="O539" s="90"/>
      <c r="P539" s="228">
        <f>O539*H539</f>
        <v>0</v>
      </c>
      <c r="Q539" s="228">
        <v>0.00017000000000000001</v>
      </c>
      <c r="R539" s="228">
        <f>Q539*H539</f>
        <v>0.00017000000000000001</v>
      </c>
      <c r="S539" s="228">
        <v>0</v>
      </c>
      <c r="T539" s="229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30" t="s">
        <v>282</v>
      </c>
      <c r="AT539" s="230" t="s">
        <v>127</v>
      </c>
      <c r="AU539" s="230" t="s">
        <v>89</v>
      </c>
      <c r="AY539" s="16" t="s">
        <v>124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6" t="s">
        <v>87</v>
      </c>
      <c r="BK539" s="231">
        <f>ROUND(I539*H539,2)</f>
        <v>0</v>
      </c>
      <c r="BL539" s="16" t="s">
        <v>282</v>
      </c>
      <c r="BM539" s="230" t="s">
        <v>834</v>
      </c>
    </row>
    <row r="540" s="2" customFormat="1">
      <c r="A540" s="37"/>
      <c r="B540" s="38"/>
      <c r="C540" s="39"/>
      <c r="D540" s="234" t="s">
        <v>139</v>
      </c>
      <c r="E540" s="39"/>
      <c r="F540" s="255" t="s">
        <v>835</v>
      </c>
      <c r="G540" s="39"/>
      <c r="H540" s="39"/>
      <c r="I540" s="256"/>
      <c r="J540" s="39"/>
      <c r="K540" s="39"/>
      <c r="L540" s="43"/>
      <c r="M540" s="257"/>
      <c r="N540" s="258"/>
      <c r="O540" s="90"/>
      <c r="P540" s="90"/>
      <c r="Q540" s="90"/>
      <c r="R540" s="90"/>
      <c r="S540" s="90"/>
      <c r="T540" s="91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6" t="s">
        <v>139</v>
      </c>
      <c r="AU540" s="16" t="s">
        <v>89</v>
      </c>
    </row>
    <row r="541" s="2" customFormat="1" ht="24.15" customHeight="1">
      <c r="A541" s="37"/>
      <c r="B541" s="38"/>
      <c r="C541" s="262" t="s">
        <v>836</v>
      </c>
      <c r="D541" s="262" t="s">
        <v>227</v>
      </c>
      <c r="E541" s="263" t="s">
        <v>837</v>
      </c>
      <c r="F541" s="264" t="s">
        <v>838</v>
      </c>
      <c r="G541" s="265" t="s">
        <v>264</v>
      </c>
      <c r="H541" s="266">
        <v>13</v>
      </c>
      <c r="I541" s="267"/>
      <c r="J541" s="268">
        <f>ROUND(I541*H541,2)</f>
        <v>0</v>
      </c>
      <c r="K541" s="269"/>
      <c r="L541" s="270"/>
      <c r="M541" s="271" t="s">
        <v>1</v>
      </c>
      <c r="N541" s="272" t="s">
        <v>44</v>
      </c>
      <c r="O541" s="90"/>
      <c r="P541" s="228">
        <f>O541*H541</f>
        <v>0</v>
      </c>
      <c r="Q541" s="228">
        <v>0.0024099999999999998</v>
      </c>
      <c r="R541" s="228">
        <f>Q541*H541</f>
        <v>0.031329999999999997</v>
      </c>
      <c r="S541" s="228">
        <v>0</v>
      </c>
      <c r="T541" s="229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30" t="s">
        <v>377</v>
      </c>
      <c r="AT541" s="230" t="s">
        <v>227</v>
      </c>
      <c r="AU541" s="230" t="s">
        <v>89</v>
      </c>
      <c r="AY541" s="16" t="s">
        <v>124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6" t="s">
        <v>87</v>
      </c>
      <c r="BK541" s="231">
        <f>ROUND(I541*H541,2)</f>
        <v>0</v>
      </c>
      <c r="BL541" s="16" t="s">
        <v>282</v>
      </c>
      <c r="BM541" s="230" t="s">
        <v>839</v>
      </c>
    </row>
    <row r="542" s="2" customFormat="1">
      <c r="A542" s="37"/>
      <c r="B542" s="38"/>
      <c r="C542" s="39"/>
      <c r="D542" s="234" t="s">
        <v>139</v>
      </c>
      <c r="E542" s="39"/>
      <c r="F542" s="255" t="s">
        <v>840</v>
      </c>
      <c r="G542" s="39"/>
      <c r="H542" s="39"/>
      <c r="I542" s="256"/>
      <c r="J542" s="39"/>
      <c r="K542" s="39"/>
      <c r="L542" s="43"/>
      <c r="M542" s="257"/>
      <c r="N542" s="258"/>
      <c r="O542" s="90"/>
      <c r="P542" s="90"/>
      <c r="Q542" s="90"/>
      <c r="R542" s="90"/>
      <c r="S542" s="90"/>
      <c r="T542" s="91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16" t="s">
        <v>139</v>
      </c>
      <c r="AU542" s="16" t="s">
        <v>89</v>
      </c>
    </row>
    <row r="543" s="2" customFormat="1" ht="16.5" customHeight="1">
      <c r="A543" s="37"/>
      <c r="B543" s="38"/>
      <c r="C543" s="262" t="s">
        <v>841</v>
      </c>
      <c r="D543" s="262" t="s">
        <v>227</v>
      </c>
      <c r="E543" s="263" t="s">
        <v>842</v>
      </c>
      <c r="F543" s="264" t="s">
        <v>843</v>
      </c>
      <c r="G543" s="265" t="s">
        <v>844</v>
      </c>
      <c r="H543" s="266">
        <v>111</v>
      </c>
      <c r="I543" s="267"/>
      <c r="J543" s="268">
        <f>ROUND(I543*H543,2)</f>
        <v>0</v>
      </c>
      <c r="K543" s="269"/>
      <c r="L543" s="270"/>
      <c r="M543" s="271" t="s">
        <v>1</v>
      </c>
      <c r="N543" s="272" t="s">
        <v>44</v>
      </c>
      <c r="O543" s="90"/>
      <c r="P543" s="228">
        <f>O543*H543</f>
        <v>0</v>
      </c>
      <c r="Q543" s="228">
        <v>0.0024099999999999998</v>
      </c>
      <c r="R543" s="228">
        <f>Q543*H543</f>
        <v>0.26750999999999997</v>
      </c>
      <c r="S543" s="228">
        <v>0</v>
      </c>
      <c r="T543" s="229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30" t="s">
        <v>377</v>
      </c>
      <c r="AT543" s="230" t="s">
        <v>227</v>
      </c>
      <c r="AU543" s="230" t="s">
        <v>89</v>
      </c>
      <c r="AY543" s="16" t="s">
        <v>124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6" t="s">
        <v>87</v>
      </c>
      <c r="BK543" s="231">
        <f>ROUND(I543*H543,2)</f>
        <v>0</v>
      </c>
      <c r="BL543" s="16" t="s">
        <v>282</v>
      </c>
      <c r="BM543" s="230" t="s">
        <v>845</v>
      </c>
    </row>
    <row r="544" s="2" customFormat="1">
      <c r="A544" s="37"/>
      <c r="B544" s="38"/>
      <c r="C544" s="39"/>
      <c r="D544" s="234" t="s">
        <v>139</v>
      </c>
      <c r="E544" s="39"/>
      <c r="F544" s="255" t="s">
        <v>840</v>
      </c>
      <c r="G544" s="39"/>
      <c r="H544" s="39"/>
      <c r="I544" s="256"/>
      <c r="J544" s="39"/>
      <c r="K544" s="39"/>
      <c r="L544" s="43"/>
      <c r="M544" s="257"/>
      <c r="N544" s="258"/>
      <c r="O544" s="90"/>
      <c r="P544" s="90"/>
      <c r="Q544" s="90"/>
      <c r="R544" s="90"/>
      <c r="S544" s="90"/>
      <c r="T544" s="91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6" t="s">
        <v>139</v>
      </c>
      <c r="AU544" s="16" t="s">
        <v>89</v>
      </c>
    </row>
    <row r="545" s="2" customFormat="1" ht="16.5" customHeight="1">
      <c r="A545" s="37"/>
      <c r="B545" s="38"/>
      <c r="C545" s="262" t="s">
        <v>846</v>
      </c>
      <c r="D545" s="262" t="s">
        <v>227</v>
      </c>
      <c r="E545" s="263" t="s">
        <v>847</v>
      </c>
      <c r="F545" s="264" t="s">
        <v>848</v>
      </c>
      <c r="G545" s="265" t="s">
        <v>264</v>
      </c>
      <c r="H545" s="266">
        <v>1</v>
      </c>
      <c r="I545" s="267"/>
      <c r="J545" s="268">
        <f>ROUND(I545*H545,2)</f>
        <v>0</v>
      </c>
      <c r="K545" s="269"/>
      <c r="L545" s="270"/>
      <c r="M545" s="271" t="s">
        <v>1</v>
      </c>
      <c r="N545" s="272" t="s">
        <v>44</v>
      </c>
      <c r="O545" s="90"/>
      <c r="P545" s="228">
        <f>O545*H545</f>
        <v>0</v>
      </c>
      <c r="Q545" s="228">
        <v>0.0024099999999999998</v>
      </c>
      <c r="R545" s="228">
        <f>Q545*H545</f>
        <v>0.0024099999999999998</v>
      </c>
      <c r="S545" s="228">
        <v>0</v>
      </c>
      <c r="T545" s="229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30" t="s">
        <v>377</v>
      </c>
      <c r="AT545" s="230" t="s">
        <v>227</v>
      </c>
      <c r="AU545" s="230" t="s">
        <v>89</v>
      </c>
      <c r="AY545" s="16" t="s">
        <v>124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6" t="s">
        <v>87</v>
      </c>
      <c r="BK545" s="231">
        <f>ROUND(I545*H545,2)</f>
        <v>0</v>
      </c>
      <c r="BL545" s="16" t="s">
        <v>282</v>
      </c>
      <c r="BM545" s="230" t="s">
        <v>849</v>
      </c>
    </row>
    <row r="546" s="2" customFormat="1">
      <c r="A546" s="37"/>
      <c r="B546" s="38"/>
      <c r="C546" s="39"/>
      <c r="D546" s="234" t="s">
        <v>139</v>
      </c>
      <c r="E546" s="39"/>
      <c r="F546" s="255" t="s">
        <v>840</v>
      </c>
      <c r="G546" s="39"/>
      <c r="H546" s="39"/>
      <c r="I546" s="256"/>
      <c r="J546" s="39"/>
      <c r="K546" s="39"/>
      <c r="L546" s="43"/>
      <c r="M546" s="257"/>
      <c r="N546" s="258"/>
      <c r="O546" s="90"/>
      <c r="P546" s="90"/>
      <c r="Q546" s="90"/>
      <c r="R546" s="90"/>
      <c r="S546" s="90"/>
      <c r="T546" s="91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6" t="s">
        <v>139</v>
      </c>
      <c r="AU546" s="16" t="s">
        <v>89</v>
      </c>
    </row>
    <row r="547" s="2" customFormat="1" ht="16.5" customHeight="1">
      <c r="A547" s="37"/>
      <c r="B547" s="38"/>
      <c r="C547" s="262" t="s">
        <v>850</v>
      </c>
      <c r="D547" s="262" t="s">
        <v>227</v>
      </c>
      <c r="E547" s="263" t="s">
        <v>851</v>
      </c>
      <c r="F547" s="264" t="s">
        <v>852</v>
      </c>
      <c r="G547" s="265" t="s">
        <v>264</v>
      </c>
      <c r="H547" s="266">
        <v>1</v>
      </c>
      <c r="I547" s="267"/>
      <c r="J547" s="268">
        <f>ROUND(I547*H547,2)</f>
        <v>0</v>
      </c>
      <c r="K547" s="269"/>
      <c r="L547" s="270"/>
      <c r="M547" s="271" t="s">
        <v>1</v>
      </c>
      <c r="N547" s="272" t="s">
        <v>44</v>
      </c>
      <c r="O547" s="90"/>
      <c r="P547" s="228">
        <f>O547*H547</f>
        <v>0</v>
      </c>
      <c r="Q547" s="228">
        <v>0.0024099999999999998</v>
      </c>
      <c r="R547" s="228">
        <f>Q547*H547</f>
        <v>0.0024099999999999998</v>
      </c>
      <c r="S547" s="228">
        <v>0</v>
      </c>
      <c r="T547" s="229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30" t="s">
        <v>377</v>
      </c>
      <c r="AT547" s="230" t="s">
        <v>227</v>
      </c>
      <c r="AU547" s="230" t="s">
        <v>89</v>
      </c>
      <c r="AY547" s="16" t="s">
        <v>124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6" t="s">
        <v>87</v>
      </c>
      <c r="BK547" s="231">
        <f>ROUND(I547*H547,2)</f>
        <v>0</v>
      </c>
      <c r="BL547" s="16" t="s">
        <v>282</v>
      </c>
      <c r="BM547" s="230" t="s">
        <v>853</v>
      </c>
    </row>
    <row r="548" s="2" customFormat="1">
      <c r="A548" s="37"/>
      <c r="B548" s="38"/>
      <c r="C548" s="39"/>
      <c r="D548" s="234" t="s">
        <v>139</v>
      </c>
      <c r="E548" s="39"/>
      <c r="F548" s="255" t="s">
        <v>840</v>
      </c>
      <c r="G548" s="39"/>
      <c r="H548" s="39"/>
      <c r="I548" s="256"/>
      <c r="J548" s="39"/>
      <c r="K548" s="39"/>
      <c r="L548" s="43"/>
      <c r="M548" s="257"/>
      <c r="N548" s="258"/>
      <c r="O548" s="90"/>
      <c r="P548" s="90"/>
      <c r="Q548" s="90"/>
      <c r="R548" s="90"/>
      <c r="S548" s="90"/>
      <c r="T548" s="91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16" t="s">
        <v>139</v>
      </c>
      <c r="AU548" s="16" t="s">
        <v>89</v>
      </c>
    </row>
    <row r="549" s="2" customFormat="1" ht="16.5" customHeight="1">
      <c r="A549" s="37"/>
      <c r="B549" s="38"/>
      <c r="C549" s="262" t="s">
        <v>854</v>
      </c>
      <c r="D549" s="262" t="s">
        <v>227</v>
      </c>
      <c r="E549" s="263" t="s">
        <v>855</v>
      </c>
      <c r="F549" s="264" t="s">
        <v>856</v>
      </c>
      <c r="G549" s="265" t="s">
        <v>264</v>
      </c>
      <c r="H549" s="266">
        <v>1</v>
      </c>
      <c r="I549" s="267"/>
      <c r="J549" s="268">
        <f>ROUND(I549*H549,2)</f>
        <v>0</v>
      </c>
      <c r="K549" s="269"/>
      <c r="L549" s="270"/>
      <c r="M549" s="271" t="s">
        <v>1</v>
      </c>
      <c r="N549" s="272" t="s">
        <v>44</v>
      </c>
      <c r="O549" s="90"/>
      <c r="P549" s="228">
        <f>O549*H549</f>
        <v>0</v>
      </c>
      <c r="Q549" s="228">
        <v>0.0024099999999999998</v>
      </c>
      <c r="R549" s="228">
        <f>Q549*H549</f>
        <v>0.0024099999999999998</v>
      </c>
      <c r="S549" s="228">
        <v>0</v>
      </c>
      <c r="T549" s="229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30" t="s">
        <v>377</v>
      </c>
      <c r="AT549" s="230" t="s">
        <v>227</v>
      </c>
      <c r="AU549" s="230" t="s">
        <v>89</v>
      </c>
      <c r="AY549" s="16" t="s">
        <v>124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6" t="s">
        <v>87</v>
      </c>
      <c r="BK549" s="231">
        <f>ROUND(I549*H549,2)</f>
        <v>0</v>
      </c>
      <c r="BL549" s="16" t="s">
        <v>282</v>
      </c>
      <c r="BM549" s="230" t="s">
        <v>857</v>
      </c>
    </row>
    <row r="550" s="2" customFormat="1">
      <c r="A550" s="37"/>
      <c r="B550" s="38"/>
      <c r="C550" s="39"/>
      <c r="D550" s="234" t="s">
        <v>139</v>
      </c>
      <c r="E550" s="39"/>
      <c r="F550" s="255" t="s">
        <v>840</v>
      </c>
      <c r="G550" s="39"/>
      <c r="H550" s="39"/>
      <c r="I550" s="256"/>
      <c r="J550" s="39"/>
      <c r="K550" s="39"/>
      <c r="L550" s="43"/>
      <c r="M550" s="257"/>
      <c r="N550" s="258"/>
      <c r="O550" s="90"/>
      <c r="P550" s="90"/>
      <c r="Q550" s="90"/>
      <c r="R550" s="90"/>
      <c r="S550" s="90"/>
      <c r="T550" s="91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6" t="s">
        <v>139</v>
      </c>
      <c r="AU550" s="16" t="s">
        <v>89</v>
      </c>
    </row>
    <row r="551" s="2" customFormat="1" ht="16.5" customHeight="1">
      <c r="A551" s="37"/>
      <c r="B551" s="38"/>
      <c r="C551" s="262" t="s">
        <v>858</v>
      </c>
      <c r="D551" s="262" t="s">
        <v>227</v>
      </c>
      <c r="E551" s="263" t="s">
        <v>859</v>
      </c>
      <c r="F551" s="264" t="s">
        <v>860</v>
      </c>
      <c r="G551" s="265" t="s">
        <v>264</v>
      </c>
      <c r="H551" s="266">
        <v>1</v>
      </c>
      <c r="I551" s="267"/>
      <c r="J551" s="268">
        <f>ROUND(I551*H551,2)</f>
        <v>0</v>
      </c>
      <c r="K551" s="269"/>
      <c r="L551" s="270"/>
      <c r="M551" s="271" t="s">
        <v>1</v>
      </c>
      <c r="N551" s="272" t="s">
        <v>44</v>
      </c>
      <c r="O551" s="90"/>
      <c r="P551" s="228">
        <f>O551*H551</f>
        <v>0</v>
      </c>
      <c r="Q551" s="228">
        <v>0.0024099999999999998</v>
      </c>
      <c r="R551" s="228">
        <f>Q551*H551</f>
        <v>0.0024099999999999998</v>
      </c>
      <c r="S551" s="228">
        <v>0</v>
      </c>
      <c r="T551" s="229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0" t="s">
        <v>377</v>
      </c>
      <c r="AT551" s="230" t="s">
        <v>227</v>
      </c>
      <c r="AU551" s="230" t="s">
        <v>89</v>
      </c>
      <c r="AY551" s="16" t="s">
        <v>124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6" t="s">
        <v>87</v>
      </c>
      <c r="BK551" s="231">
        <f>ROUND(I551*H551,2)</f>
        <v>0</v>
      </c>
      <c r="BL551" s="16" t="s">
        <v>282</v>
      </c>
      <c r="BM551" s="230" t="s">
        <v>861</v>
      </c>
    </row>
    <row r="552" s="2" customFormat="1">
      <c r="A552" s="37"/>
      <c r="B552" s="38"/>
      <c r="C552" s="39"/>
      <c r="D552" s="234" t="s">
        <v>139</v>
      </c>
      <c r="E552" s="39"/>
      <c r="F552" s="255" t="s">
        <v>840</v>
      </c>
      <c r="G552" s="39"/>
      <c r="H552" s="39"/>
      <c r="I552" s="256"/>
      <c r="J552" s="39"/>
      <c r="K552" s="39"/>
      <c r="L552" s="43"/>
      <c r="M552" s="257"/>
      <c r="N552" s="258"/>
      <c r="O552" s="90"/>
      <c r="P552" s="90"/>
      <c r="Q552" s="90"/>
      <c r="R552" s="90"/>
      <c r="S552" s="90"/>
      <c r="T552" s="91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6" t="s">
        <v>139</v>
      </c>
      <c r="AU552" s="16" t="s">
        <v>89</v>
      </c>
    </row>
    <row r="553" s="2" customFormat="1" ht="16.5" customHeight="1">
      <c r="A553" s="37"/>
      <c r="B553" s="38"/>
      <c r="C553" s="262" t="s">
        <v>862</v>
      </c>
      <c r="D553" s="262" t="s">
        <v>227</v>
      </c>
      <c r="E553" s="263" t="s">
        <v>863</v>
      </c>
      <c r="F553" s="264" t="s">
        <v>864</v>
      </c>
      <c r="G553" s="265" t="s">
        <v>264</v>
      </c>
      <c r="H553" s="266">
        <v>1</v>
      </c>
      <c r="I553" s="267"/>
      <c r="J553" s="268">
        <f>ROUND(I553*H553,2)</f>
        <v>0</v>
      </c>
      <c r="K553" s="269"/>
      <c r="L553" s="270"/>
      <c r="M553" s="271" t="s">
        <v>1</v>
      </c>
      <c r="N553" s="272" t="s">
        <v>44</v>
      </c>
      <c r="O553" s="90"/>
      <c r="P553" s="228">
        <f>O553*H553</f>
        <v>0</v>
      </c>
      <c r="Q553" s="228">
        <v>0.0024099999999999998</v>
      </c>
      <c r="R553" s="228">
        <f>Q553*H553</f>
        <v>0.0024099999999999998</v>
      </c>
      <c r="S553" s="228">
        <v>0</v>
      </c>
      <c r="T553" s="229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30" t="s">
        <v>377</v>
      </c>
      <c r="AT553" s="230" t="s">
        <v>227</v>
      </c>
      <c r="AU553" s="230" t="s">
        <v>89</v>
      </c>
      <c r="AY553" s="16" t="s">
        <v>124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6" t="s">
        <v>87</v>
      </c>
      <c r="BK553" s="231">
        <f>ROUND(I553*H553,2)</f>
        <v>0</v>
      </c>
      <c r="BL553" s="16" t="s">
        <v>282</v>
      </c>
      <c r="BM553" s="230" t="s">
        <v>865</v>
      </c>
    </row>
    <row r="554" s="2" customFormat="1">
      <c r="A554" s="37"/>
      <c r="B554" s="38"/>
      <c r="C554" s="39"/>
      <c r="D554" s="234" t="s">
        <v>139</v>
      </c>
      <c r="E554" s="39"/>
      <c r="F554" s="255" t="s">
        <v>840</v>
      </c>
      <c r="G554" s="39"/>
      <c r="H554" s="39"/>
      <c r="I554" s="256"/>
      <c r="J554" s="39"/>
      <c r="K554" s="39"/>
      <c r="L554" s="43"/>
      <c r="M554" s="257"/>
      <c r="N554" s="258"/>
      <c r="O554" s="90"/>
      <c r="P554" s="90"/>
      <c r="Q554" s="90"/>
      <c r="R554" s="90"/>
      <c r="S554" s="90"/>
      <c r="T554" s="91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T554" s="16" t="s">
        <v>139</v>
      </c>
      <c r="AU554" s="16" t="s">
        <v>89</v>
      </c>
    </row>
    <row r="555" s="2" customFormat="1" ht="16.5" customHeight="1">
      <c r="A555" s="37"/>
      <c r="B555" s="38"/>
      <c r="C555" s="218" t="s">
        <v>866</v>
      </c>
      <c r="D555" s="218" t="s">
        <v>127</v>
      </c>
      <c r="E555" s="219" t="s">
        <v>867</v>
      </c>
      <c r="F555" s="220" t="s">
        <v>868</v>
      </c>
      <c r="G555" s="221" t="s">
        <v>264</v>
      </c>
      <c r="H555" s="222">
        <v>1</v>
      </c>
      <c r="I555" s="223"/>
      <c r="J555" s="224">
        <f>ROUND(I555*H555,2)</f>
        <v>0</v>
      </c>
      <c r="K555" s="225"/>
      <c r="L555" s="43"/>
      <c r="M555" s="226" t="s">
        <v>1</v>
      </c>
      <c r="N555" s="227" t="s">
        <v>44</v>
      </c>
      <c r="O555" s="90"/>
      <c r="P555" s="228">
        <f>O555*H555</f>
        <v>0</v>
      </c>
      <c r="Q555" s="228">
        <v>0.00017000000000000001</v>
      </c>
      <c r="R555" s="228">
        <f>Q555*H555</f>
        <v>0.00017000000000000001</v>
      </c>
      <c r="S555" s="228">
        <v>0</v>
      </c>
      <c r="T555" s="229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30" t="s">
        <v>282</v>
      </c>
      <c r="AT555" s="230" t="s">
        <v>127</v>
      </c>
      <c r="AU555" s="230" t="s">
        <v>89</v>
      </c>
      <c r="AY555" s="16" t="s">
        <v>124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6" t="s">
        <v>87</v>
      </c>
      <c r="BK555" s="231">
        <f>ROUND(I555*H555,2)</f>
        <v>0</v>
      </c>
      <c r="BL555" s="16" t="s">
        <v>282</v>
      </c>
      <c r="BM555" s="230" t="s">
        <v>869</v>
      </c>
    </row>
    <row r="556" s="2" customFormat="1" ht="16.5" customHeight="1">
      <c r="A556" s="37"/>
      <c r="B556" s="38"/>
      <c r="C556" s="218" t="s">
        <v>870</v>
      </c>
      <c r="D556" s="218" t="s">
        <v>127</v>
      </c>
      <c r="E556" s="219" t="s">
        <v>871</v>
      </c>
      <c r="F556" s="220" t="s">
        <v>872</v>
      </c>
      <c r="G556" s="221" t="s">
        <v>264</v>
      </c>
      <c r="H556" s="222">
        <v>1</v>
      </c>
      <c r="I556" s="223"/>
      <c r="J556" s="224">
        <f>ROUND(I556*H556,2)</f>
        <v>0</v>
      </c>
      <c r="K556" s="225"/>
      <c r="L556" s="43"/>
      <c r="M556" s="226" t="s">
        <v>1</v>
      </c>
      <c r="N556" s="227" t="s">
        <v>44</v>
      </c>
      <c r="O556" s="90"/>
      <c r="P556" s="228">
        <f>O556*H556</f>
        <v>0</v>
      </c>
      <c r="Q556" s="228">
        <v>0.00017000000000000001</v>
      </c>
      <c r="R556" s="228">
        <f>Q556*H556</f>
        <v>0.00017000000000000001</v>
      </c>
      <c r="S556" s="228">
        <v>0</v>
      </c>
      <c r="T556" s="229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30" t="s">
        <v>282</v>
      </c>
      <c r="AT556" s="230" t="s">
        <v>127</v>
      </c>
      <c r="AU556" s="230" t="s">
        <v>89</v>
      </c>
      <c r="AY556" s="16" t="s">
        <v>124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6" t="s">
        <v>87</v>
      </c>
      <c r="BK556" s="231">
        <f>ROUND(I556*H556,2)</f>
        <v>0</v>
      </c>
      <c r="BL556" s="16" t="s">
        <v>282</v>
      </c>
      <c r="BM556" s="230" t="s">
        <v>873</v>
      </c>
    </row>
    <row r="557" s="2" customFormat="1" ht="24.15" customHeight="1">
      <c r="A557" s="37"/>
      <c r="B557" s="38"/>
      <c r="C557" s="218" t="s">
        <v>874</v>
      </c>
      <c r="D557" s="218" t="s">
        <v>127</v>
      </c>
      <c r="E557" s="219" t="s">
        <v>875</v>
      </c>
      <c r="F557" s="220" t="s">
        <v>876</v>
      </c>
      <c r="G557" s="221" t="s">
        <v>461</v>
      </c>
      <c r="H557" s="273"/>
      <c r="I557" s="223"/>
      <c r="J557" s="224">
        <f>ROUND(I557*H557,2)</f>
        <v>0</v>
      </c>
      <c r="K557" s="225"/>
      <c r="L557" s="43"/>
      <c r="M557" s="226" t="s">
        <v>1</v>
      </c>
      <c r="N557" s="227" t="s">
        <v>44</v>
      </c>
      <c r="O557" s="90"/>
      <c r="P557" s="228">
        <f>O557*H557</f>
        <v>0</v>
      </c>
      <c r="Q557" s="228">
        <v>0</v>
      </c>
      <c r="R557" s="228">
        <f>Q557*H557</f>
        <v>0</v>
      </c>
      <c r="S557" s="228">
        <v>0</v>
      </c>
      <c r="T557" s="229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30" t="s">
        <v>282</v>
      </c>
      <c r="AT557" s="230" t="s">
        <v>127</v>
      </c>
      <c r="AU557" s="230" t="s">
        <v>89</v>
      </c>
      <c r="AY557" s="16" t="s">
        <v>124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6" t="s">
        <v>87</v>
      </c>
      <c r="BK557" s="231">
        <f>ROUND(I557*H557,2)</f>
        <v>0</v>
      </c>
      <c r="BL557" s="16" t="s">
        <v>282</v>
      </c>
      <c r="BM557" s="230" t="s">
        <v>877</v>
      </c>
    </row>
    <row r="558" s="12" customFormat="1" ht="22.8" customHeight="1">
      <c r="A558" s="12"/>
      <c r="B558" s="202"/>
      <c r="C558" s="203"/>
      <c r="D558" s="204" t="s">
        <v>78</v>
      </c>
      <c r="E558" s="216" t="s">
        <v>878</v>
      </c>
      <c r="F558" s="216" t="s">
        <v>879</v>
      </c>
      <c r="G558" s="203"/>
      <c r="H558" s="203"/>
      <c r="I558" s="206"/>
      <c r="J558" s="217">
        <f>BK558</f>
        <v>0</v>
      </c>
      <c r="K558" s="203"/>
      <c r="L558" s="208"/>
      <c r="M558" s="209"/>
      <c r="N558" s="210"/>
      <c r="O558" s="210"/>
      <c r="P558" s="211">
        <f>SUM(P559:P582)</f>
        <v>0</v>
      </c>
      <c r="Q558" s="210"/>
      <c r="R558" s="211">
        <f>SUM(R559:R582)</f>
        <v>0.0025724999999999997</v>
      </c>
      <c r="S558" s="210"/>
      <c r="T558" s="212">
        <f>SUM(T559:T582)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3" t="s">
        <v>89</v>
      </c>
      <c r="AT558" s="214" t="s">
        <v>78</v>
      </c>
      <c r="AU558" s="214" t="s">
        <v>87</v>
      </c>
      <c r="AY558" s="213" t="s">
        <v>124</v>
      </c>
      <c r="BK558" s="215">
        <f>SUM(BK559:BK582)</f>
        <v>0</v>
      </c>
    </row>
    <row r="559" s="2" customFormat="1" ht="16.5" customHeight="1">
      <c r="A559" s="37"/>
      <c r="B559" s="38"/>
      <c r="C559" s="218" t="s">
        <v>880</v>
      </c>
      <c r="D559" s="218" t="s">
        <v>127</v>
      </c>
      <c r="E559" s="219" t="s">
        <v>881</v>
      </c>
      <c r="F559" s="220" t="s">
        <v>882</v>
      </c>
      <c r="G559" s="221" t="s">
        <v>224</v>
      </c>
      <c r="H559" s="222">
        <v>5.25</v>
      </c>
      <c r="I559" s="223"/>
      <c r="J559" s="224">
        <f>ROUND(I559*H559,2)</f>
        <v>0</v>
      </c>
      <c r="K559" s="225"/>
      <c r="L559" s="43"/>
      <c r="M559" s="226" t="s">
        <v>1</v>
      </c>
      <c r="N559" s="227" t="s">
        <v>44</v>
      </c>
      <c r="O559" s="90"/>
      <c r="P559" s="228">
        <f>O559*H559</f>
        <v>0</v>
      </c>
      <c r="Q559" s="228">
        <v>0</v>
      </c>
      <c r="R559" s="228">
        <f>Q559*H559</f>
        <v>0</v>
      </c>
      <c r="S559" s="228">
        <v>0</v>
      </c>
      <c r="T559" s="229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30" t="s">
        <v>282</v>
      </c>
      <c r="AT559" s="230" t="s">
        <v>127</v>
      </c>
      <c r="AU559" s="230" t="s">
        <v>89</v>
      </c>
      <c r="AY559" s="16" t="s">
        <v>124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6" t="s">
        <v>87</v>
      </c>
      <c r="BK559" s="231">
        <f>ROUND(I559*H559,2)</f>
        <v>0</v>
      </c>
      <c r="BL559" s="16" t="s">
        <v>282</v>
      </c>
      <c r="BM559" s="230" t="s">
        <v>883</v>
      </c>
    </row>
    <row r="560" s="13" customFormat="1">
      <c r="A560" s="13"/>
      <c r="B560" s="232"/>
      <c r="C560" s="233"/>
      <c r="D560" s="234" t="s">
        <v>133</v>
      </c>
      <c r="E560" s="235" t="s">
        <v>1</v>
      </c>
      <c r="F560" s="236" t="s">
        <v>884</v>
      </c>
      <c r="G560" s="233"/>
      <c r="H560" s="237">
        <v>4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133</v>
      </c>
      <c r="AU560" s="243" t="s">
        <v>89</v>
      </c>
      <c r="AV560" s="13" t="s">
        <v>89</v>
      </c>
      <c r="AW560" s="13" t="s">
        <v>35</v>
      </c>
      <c r="AX560" s="13" t="s">
        <v>79</v>
      </c>
      <c r="AY560" s="243" t="s">
        <v>124</v>
      </c>
    </row>
    <row r="561" s="13" customFormat="1">
      <c r="A561" s="13"/>
      <c r="B561" s="232"/>
      <c r="C561" s="233"/>
      <c r="D561" s="234" t="s">
        <v>133</v>
      </c>
      <c r="E561" s="235" t="s">
        <v>1</v>
      </c>
      <c r="F561" s="236" t="s">
        <v>885</v>
      </c>
      <c r="G561" s="233"/>
      <c r="H561" s="237">
        <v>1.25</v>
      </c>
      <c r="I561" s="238"/>
      <c r="J561" s="233"/>
      <c r="K561" s="233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133</v>
      </c>
      <c r="AU561" s="243" t="s">
        <v>89</v>
      </c>
      <c r="AV561" s="13" t="s">
        <v>89</v>
      </c>
      <c r="AW561" s="13" t="s">
        <v>35</v>
      </c>
      <c r="AX561" s="13" t="s">
        <v>79</v>
      </c>
      <c r="AY561" s="243" t="s">
        <v>124</v>
      </c>
    </row>
    <row r="562" s="14" customFormat="1">
      <c r="A562" s="14"/>
      <c r="B562" s="244"/>
      <c r="C562" s="245"/>
      <c r="D562" s="234" t="s">
        <v>133</v>
      </c>
      <c r="E562" s="246" t="s">
        <v>1</v>
      </c>
      <c r="F562" s="247" t="s">
        <v>134</v>
      </c>
      <c r="G562" s="245"/>
      <c r="H562" s="248">
        <v>5.25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133</v>
      </c>
      <c r="AU562" s="254" t="s">
        <v>89</v>
      </c>
      <c r="AV562" s="14" t="s">
        <v>135</v>
      </c>
      <c r="AW562" s="14" t="s">
        <v>35</v>
      </c>
      <c r="AX562" s="14" t="s">
        <v>87</v>
      </c>
      <c r="AY562" s="254" t="s">
        <v>124</v>
      </c>
    </row>
    <row r="563" s="2" customFormat="1" ht="24.15" customHeight="1">
      <c r="A563" s="37"/>
      <c r="B563" s="38"/>
      <c r="C563" s="218" t="s">
        <v>886</v>
      </c>
      <c r="D563" s="218" t="s">
        <v>127</v>
      </c>
      <c r="E563" s="219" t="s">
        <v>887</v>
      </c>
      <c r="F563" s="220" t="s">
        <v>888</v>
      </c>
      <c r="G563" s="221" t="s">
        <v>224</v>
      </c>
      <c r="H563" s="222">
        <v>5.25</v>
      </c>
      <c r="I563" s="223"/>
      <c r="J563" s="224">
        <f>ROUND(I563*H563,2)</f>
        <v>0</v>
      </c>
      <c r="K563" s="225"/>
      <c r="L563" s="43"/>
      <c r="M563" s="226" t="s">
        <v>1</v>
      </c>
      <c r="N563" s="227" t="s">
        <v>44</v>
      </c>
      <c r="O563" s="90"/>
      <c r="P563" s="228">
        <f>O563*H563</f>
        <v>0</v>
      </c>
      <c r="Q563" s="228">
        <v>0.00011</v>
      </c>
      <c r="R563" s="228">
        <f>Q563*H563</f>
        <v>0.0005775</v>
      </c>
      <c r="S563" s="228">
        <v>0</v>
      </c>
      <c r="T563" s="229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30" t="s">
        <v>282</v>
      </c>
      <c r="AT563" s="230" t="s">
        <v>127</v>
      </c>
      <c r="AU563" s="230" t="s">
        <v>89</v>
      </c>
      <c r="AY563" s="16" t="s">
        <v>124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6" t="s">
        <v>87</v>
      </c>
      <c r="BK563" s="231">
        <f>ROUND(I563*H563,2)</f>
        <v>0</v>
      </c>
      <c r="BL563" s="16" t="s">
        <v>282</v>
      </c>
      <c r="BM563" s="230" t="s">
        <v>889</v>
      </c>
    </row>
    <row r="564" s="13" customFormat="1">
      <c r="A564" s="13"/>
      <c r="B564" s="232"/>
      <c r="C564" s="233"/>
      <c r="D564" s="234" t="s">
        <v>133</v>
      </c>
      <c r="E564" s="235" t="s">
        <v>1</v>
      </c>
      <c r="F564" s="236" t="s">
        <v>884</v>
      </c>
      <c r="G564" s="233"/>
      <c r="H564" s="237">
        <v>4</v>
      </c>
      <c r="I564" s="238"/>
      <c r="J564" s="233"/>
      <c r="K564" s="233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133</v>
      </c>
      <c r="AU564" s="243" t="s">
        <v>89</v>
      </c>
      <c r="AV564" s="13" t="s">
        <v>89</v>
      </c>
      <c r="AW564" s="13" t="s">
        <v>35</v>
      </c>
      <c r="AX564" s="13" t="s">
        <v>79</v>
      </c>
      <c r="AY564" s="243" t="s">
        <v>124</v>
      </c>
    </row>
    <row r="565" s="13" customFormat="1">
      <c r="A565" s="13"/>
      <c r="B565" s="232"/>
      <c r="C565" s="233"/>
      <c r="D565" s="234" t="s">
        <v>133</v>
      </c>
      <c r="E565" s="235" t="s">
        <v>1</v>
      </c>
      <c r="F565" s="236" t="s">
        <v>885</v>
      </c>
      <c r="G565" s="233"/>
      <c r="H565" s="237">
        <v>1.25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133</v>
      </c>
      <c r="AU565" s="243" t="s">
        <v>89</v>
      </c>
      <c r="AV565" s="13" t="s">
        <v>89</v>
      </c>
      <c r="AW565" s="13" t="s">
        <v>35</v>
      </c>
      <c r="AX565" s="13" t="s">
        <v>79</v>
      </c>
      <c r="AY565" s="243" t="s">
        <v>124</v>
      </c>
    </row>
    <row r="566" s="14" customFormat="1">
      <c r="A566" s="14"/>
      <c r="B566" s="244"/>
      <c r="C566" s="245"/>
      <c r="D566" s="234" t="s">
        <v>133</v>
      </c>
      <c r="E566" s="246" t="s">
        <v>1</v>
      </c>
      <c r="F566" s="247" t="s">
        <v>134</v>
      </c>
      <c r="G566" s="245"/>
      <c r="H566" s="248">
        <v>5.25</v>
      </c>
      <c r="I566" s="249"/>
      <c r="J566" s="245"/>
      <c r="K566" s="245"/>
      <c r="L566" s="250"/>
      <c r="M566" s="251"/>
      <c r="N566" s="252"/>
      <c r="O566" s="252"/>
      <c r="P566" s="252"/>
      <c r="Q566" s="252"/>
      <c r="R566" s="252"/>
      <c r="S566" s="252"/>
      <c r="T566" s="25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4" t="s">
        <v>133</v>
      </c>
      <c r="AU566" s="254" t="s">
        <v>89</v>
      </c>
      <c r="AV566" s="14" t="s">
        <v>135</v>
      </c>
      <c r="AW566" s="14" t="s">
        <v>35</v>
      </c>
      <c r="AX566" s="14" t="s">
        <v>87</v>
      </c>
      <c r="AY566" s="254" t="s">
        <v>124</v>
      </c>
    </row>
    <row r="567" s="2" customFormat="1" ht="24.15" customHeight="1">
      <c r="A567" s="37"/>
      <c r="B567" s="38"/>
      <c r="C567" s="218" t="s">
        <v>890</v>
      </c>
      <c r="D567" s="218" t="s">
        <v>127</v>
      </c>
      <c r="E567" s="219" t="s">
        <v>891</v>
      </c>
      <c r="F567" s="220" t="s">
        <v>892</v>
      </c>
      <c r="G567" s="221" t="s">
        <v>224</v>
      </c>
      <c r="H567" s="222">
        <v>5.25</v>
      </c>
      <c r="I567" s="223"/>
      <c r="J567" s="224">
        <f>ROUND(I567*H567,2)</f>
        <v>0</v>
      </c>
      <c r="K567" s="225"/>
      <c r="L567" s="43"/>
      <c r="M567" s="226" t="s">
        <v>1</v>
      </c>
      <c r="N567" s="227" t="s">
        <v>44</v>
      </c>
      <c r="O567" s="90"/>
      <c r="P567" s="228">
        <f>O567*H567</f>
        <v>0</v>
      </c>
      <c r="Q567" s="228">
        <v>0</v>
      </c>
      <c r="R567" s="228">
        <f>Q567*H567</f>
        <v>0</v>
      </c>
      <c r="S567" s="228">
        <v>0</v>
      </c>
      <c r="T567" s="229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30" t="s">
        <v>282</v>
      </c>
      <c r="AT567" s="230" t="s">
        <v>127</v>
      </c>
      <c r="AU567" s="230" t="s">
        <v>89</v>
      </c>
      <c r="AY567" s="16" t="s">
        <v>124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6" t="s">
        <v>87</v>
      </c>
      <c r="BK567" s="231">
        <f>ROUND(I567*H567,2)</f>
        <v>0</v>
      </c>
      <c r="BL567" s="16" t="s">
        <v>282</v>
      </c>
      <c r="BM567" s="230" t="s">
        <v>893</v>
      </c>
    </row>
    <row r="568" s="13" customFormat="1">
      <c r="A568" s="13"/>
      <c r="B568" s="232"/>
      <c r="C568" s="233"/>
      <c r="D568" s="234" t="s">
        <v>133</v>
      </c>
      <c r="E568" s="235" t="s">
        <v>1</v>
      </c>
      <c r="F568" s="236" t="s">
        <v>884</v>
      </c>
      <c r="G568" s="233"/>
      <c r="H568" s="237">
        <v>4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133</v>
      </c>
      <c r="AU568" s="243" t="s">
        <v>89</v>
      </c>
      <c r="AV568" s="13" t="s">
        <v>89</v>
      </c>
      <c r="AW568" s="13" t="s">
        <v>35</v>
      </c>
      <c r="AX568" s="13" t="s">
        <v>79</v>
      </c>
      <c r="AY568" s="243" t="s">
        <v>124</v>
      </c>
    </row>
    <row r="569" s="13" customFormat="1">
      <c r="A569" s="13"/>
      <c r="B569" s="232"/>
      <c r="C569" s="233"/>
      <c r="D569" s="234" t="s">
        <v>133</v>
      </c>
      <c r="E569" s="235" t="s">
        <v>1</v>
      </c>
      <c r="F569" s="236" t="s">
        <v>885</v>
      </c>
      <c r="G569" s="233"/>
      <c r="H569" s="237">
        <v>1.25</v>
      </c>
      <c r="I569" s="238"/>
      <c r="J569" s="233"/>
      <c r="K569" s="233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133</v>
      </c>
      <c r="AU569" s="243" t="s">
        <v>89</v>
      </c>
      <c r="AV569" s="13" t="s">
        <v>89</v>
      </c>
      <c r="AW569" s="13" t="s">
        <v>35</v>
      </c>
      <c r="AX569" s="13" t="s">
        <v>79</v>
      </c>
      <c r="AY569" s="243" t="s">
        <v>124</v>
      </c>
    </row>
    <row r="570" s="14" customFormat="1">
      <c r="A570" s="14"/>
      <c r="B570" s="244"/>
      <c r="C570" s="245"/>
      <c r="D570" s="234" t="s">
        <v>133</v>
      </c>
      <c r="E570" s="246" t="s">
        <v>1</v>
      </c>
      <c r="F570" s="247" t="s">
        <v>134</v>
      </c>
      <c r="G570" s="245"/>
      <c r="H570" s="248">
        <v>5.25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133</v>
      </c>
      <c r="AU570" s="254" t="s">
        <v>89</v>
      </c>
      <c r="AV570" s="14" t="s">
        <v>135</v>
      </c>
      <c r="AW570" s="14" t="s">
        <v>35</v>
      </c>
      <c r="AX570" s="14" t="s">
        <v>87</v>
      </c>
      <c r="AY570" s="254" t="s">
        <v>124</v>
      </c>
    </row>
    <row r="571" s="2" customFormat="1" ht="24.15" customHeight="1">
      <c r="A571" s="37"/>
      <c r="B571" s="38"/>
      <c r="C571" s="218" t="s">
        <v>894</v>
      </c>
      <c r="D571" s="218" t="s">
        <v>127</v>
      </c>
      <c r="E571" s="219" t="s">
        <v>895</v>
      </c>
      <c r="F571" s="220" t="s">
        <v>896</v>
      </c>
      <c r="G571" s="221" t="s">
        <v>224</v>
      </c>
      <c r="H571" s="222">
        <v>5.25</v>
      </c>
      <c r="I571" s="223"/>
      <c r="J571" s="224">
        <f>ROUND(I571*H571,2)</f>
        <v>0</v>
      </c>
      <c r="K571" s="225"/>
      <c r="L571" s="43"/>
      <c r="M571" s="226" t="s">
        <v>1</v>
      </c>
      <c r="N571" s="227" t="s">
        <v>44</v>
      </c>
      <c r="O571" s="90"/>
      <c r="P571" s="228">
        <f>O571*H571</f>
        <v>0</v>
      </c>
      <c r="Q571" s="228">
        <v>0.00013999999999999999</v>
      </c>
      <c r="R571" s="228">
        <f>Q571*H571</f>
        <v>0.00073499999999999998</v>
      </c>
      <c r="S571" s="228">
        <v>0</v>
      </c>
      <c r="T571" s="229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30" t="s">
        <v>282</v>
      </c>
      <c r="AT571" s="230" t="s">
        <v>127</v>
      </c>
      <c r="AU571" s="230" t="s">
        <v>89</v>
      </c>
      <c r="AY571" s="16" t="s">
        <v>124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6" t="s">
        <v>87</v>
      </c>
      <c r="BK571" s="231">
        <f>ROUND(I571*H571,2)</f>
        <v>0</v>
      </c>
      <c r="BL571" s="16" t="s">
        <v>282</v>
      </c>
      <c r="BM571" s="230" t="s">
        <v>897</v>
      </c>
    </row>
    <row r="572" s="13" customFormat="1">
      <c r="A572" s="13"/>
      <c r="B572" s="232"/>
      <c r="C572" s="233"/>
      <c r="D572" s="234" t="s">
        <v>133</v>
      </c>
      <c r="E572" s="235" t="s">
        <v>1</v>
      </c>
      <c r="F572" s="236" t="s">
        <v>884</v>
      </c>
      <c r="G572" s="233"/>
      <c r="H572" s="237">
        <v>4</v>
      </c>
      <c r="I572" s="238"/>
      <c r="J572" s="233"/>
      <c r="K572" s="233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133</v>
      </c>
      <c r="AU572" s="243" t="s">
        <v>89</v>
      </c>
      <c r="AV572" s="13" t="s">
        <v>89</v>
      </c>
      <c r="AW572" s="13" t="s">
        <v>35</v>
      </c>
      <c r="AX572" s="13" t="s">
        <v>79</v>
      </c>
      <c r="AY572" s="243" t="s">
        <v>124</v>
      </c>
    </row>
    <row r="573" s="13" customFormat="1">
      <c r="A573" s="13"/>
      <c r="B573" s="232"/>
      <c r="C573" s="233"/>
      <c r="D573" s="234" t="s">
        <v>133</v>
      </c>
      <c r="E573" s="235" t="s">
        <v>1</v>
      </c>
      <c r="F573" s="236" t="s">
        <v>885</v>
      </c>
      <c r="G573" s="233"/>
      <c r="H573" s="237">
        <v>1.25</v>
      </c>
      <c r="I573" s="238"/>
      <c r="J573" s="233"/>
      <c r="K573" s="233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133</v>
      </c>
      <c r="AU573" s="243" t="s">
        <v>89</v>
      </c>
      <c r="AV573" s="13" t="s">
        <v>89</v>
      </c>
      <c r="AW573" s="13" t="s">
        <v>35</v>
      </c>
      <c r="AX573" s="13" t="s">
        <v>79</v>
      </c>
      <c r="AY573" s="243" t="s">
        <v>124</v>
      </c>
    </row>
    <row r="574" s="14" customFormat="1">
      <c r="A574" s="14"/>
      <c r="B574" s="244"/>
      <c r="C574" s="245"/>
      <c r="D574" s="234" t="s">
        <v>133</v>
      </c>
      <c r="E574" s="246" t="s">
        <v>1</v>
      </c>
      <c r="F574" s="247" t="s">
        <v>134</v>
      </c>
      <c r="G574" s="245"/>
      <c r="H574" s="248">
        <v>5.25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133</v>
      </c>
      <c r="AU574" s="254" t="s">
        <v>89</v>
      </c>
      <c r="AV574" s="14" t="s">
        <v>135</v>
      </c>
      <c r="AW574" s="14" t="s">
        <v>35</v>
      </c>
      <c r="AX574" s="14" t="s">
        <v>87</v>
      </c>
      <c r="AY574" s="254" t="s">
        <v>124</v>
      </c>
    </row>
    <row r="575" s="2" customFormat="1" ht="24.15" customHeight="1">
      <c r="A575" s="37"/>
      <c r="B575" s="38"/>
      <c r="C575" s="218" t="s">
        <v>898</v>
      </c>
      <c r="D575" s="218" t="s">
        <v>127</v>
      </c>
      <c r="E575" s="219" t="s">
        <v>899</v>
      </c>
      <c r="F575" s="220" t="s">
        <v>900</v>
      </c>
      <c r="G575" s="221" t="s">
        <v>224</v>
      </c>
      <c r="H575" s="222">
        <v>5.25</v>
      </c>
      <c r="I575" s="223"/>
      <c r="J575" s="224">
        <f>ROUND(I575*H575,2)</f>
        <v>0</v>
      </c>
      <c r="K575" s="225"/>
      <c r="L575" s="43"/>
      <c r="M575" s="226" t="s">
        <v>1</v>
      </c>
      <c r="N575" s="227" t="s">
        <v>44</v>
      </c>
      <c r="O575" s="90"/>
      <c r="P575" s="228">
        <f>O575*H575</f>
        <v>0</v>
      </c>
      <c r="Q575" s="228">
        <v>0.00012</v>
      </c>
      <c r="R575" s="228">
        <f>Q575*H575</f>
        <v>0.00063000000000000003</v>
      </c>
      <c r="S575" s="228">
        <v>0</v>
      </c>
      <c r="T575" s="229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30" t="s">
        <v>282</v>
      </c>
      <c r="AT575" s="230" t="s">
        <v>127</v>
      </c>
      <c r="AU575" s="230" t="s">
        <v>89</v>
      </c>
      <c r="AY575" s="16" t="s">
        <v>124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6" t="s">
        <v>87</v>
      </c>
      <c r="BK575" s="231">
        <f>ROUND(I575*H575,2)</f>
        <v>0</v>
      </c>
      <c r="BL575" s="16" t="s">
        <v>282</v>
      </c>
      <c r="BM575" s="230" t="s">
        <v>901</v>
      </c>
    </row>
    <row r="576" s="13" customFormat="1">
      <c r="A576" s="13"/>
      <c r="B576" s="232"/>
      <c r="C576" s="233"/>
      <c r="D576" s="234" t="s">
        <v>133</v>
      </c>
      <c r="E576" s="235" t="s">
        <v>1</v>
      </c>
      <c r="F576" s="236" t="s">
        <v>884</v>
      </c>
      <c r="G576" s="233"/>
      <c r="H576" s="237">
        <v>4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133</v>
      </c>
      <c r="AU576" s="243" t="s">
        <v>89</v>
      </c>
      <c r="AV576" s="13" t="s">
        <v>89</v>
      </c>
      <c r="AW576" s="13" t="s">
        <v>35</v>
      </c>
      <c r="AX576" s="13" t="s">
        <v>79</v>
      </c>
      <c r="AY576" s="243" t="s">
        <v>124</v>
      </c>
    </row>
    <row r="577" s="13" customFormat="1">
      <c r="A577" s="13"/>
      <c r="B577" s="232"/>
      <c r="C577" s="233"/>
      <c r="D577" s="234" t="s">
        <v>133</v>
      </c>
      <c r="E577" s="235" t="s">
        <v>1</v>
      </c>
      <c r="F577" s="236" t="s">
        <v>885</v>
      </c>
      <c r="G577" s="233"/>
      <c r="H577" s="237">
        <v>1.25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133</v>
      </c>
      <c r="AU577" s="243" t="s">
        <v>89</v>
      </c>
      <c r="AV577" s="13" t="s">
        <v>89</v>
      </c>
      <c r="AW577" s="13" t="s">
        <v>35</v>
      </c>
      <c r="AX577" s="13" t="s">
        <v>79</v>
      </c>
      <c r="AY577" s="243" t="s">
        <v>124</v>
      </c>
    </row>
    <row r="578" s="14" customFormat="1">
      <c r="A578" s="14"/>
      <c r="B578" s="244"/>
      <c r="C578" s="245"/>
      <c r="D578" s="234" t="s">
        <v>133</v>
      </c>
      <c r="E578" s="246" t="s">
        <v>1</v>
      </c>
      <c r="F578" s="247" t="s">
        <v>134</v>
      </c>
      <c r="G578" s="245"/>
      <c r="H578" s="248">
        <v>5.25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133</v>
      </c>
      <c r="AU578" s="254" t="s">
        <v>89</v>
      </c>
      <c r="AV578" s="14" t="s">
        <v>135</v>
      </c>
      <c r="AW578" s="14" t="s">
        <v>35</v>
      </c>
      <c r="AX578" s="14" t="s">
        <v>87</v>
      </c>
      <c r="AY578" s="254" t="s">
        <v>124</v>
      </c>
    </row>
    <row r="579" s="2" customFormat="1" ht="24.15" customHeight="1">
      <c r="A579" s="37"/>
      <c r="B579" s="38"/>
      <c r="C579" s="218" t="s">
        <v>902</v>
      </c>
      <c r="D579" s="218" t="s">
        <v>127</v>
      </c>
      <c r="E579" s="219" t="s">
        <v>903</v>
      </c>
      <c r="F579" s="220" t="s">
        <v>904</v>
      </c>
      <c r="G579" s="221" t="s">
        <v>224</v>
      </c>
      <c r="H579" s="222">
        <v>5.25</v>
      </c>
      <c r="I579" s="223"/>
      <c r="J579" s="224">
        <f>ROUND(I579*H579,2)</f>
        <v>0</v>
      </c>
      <c r="K579" s="225"/>
      <c r="L579" s="43"/>
      <c r="M579" s="226" t="s">
        <v>1</v>
      </c>
      <c r="N579" s="227" t="s">
        <v>44</v>
      </c>
      <c r="O579" s="90"/>
      <c r="P579" s="228">
        <f>O579*H579</f>
        <v>0</v>
      </c>
      <c r="Q579" s="228">
        <v>0.00012</v>
      </c>
      <c r="R579" s="228">
        <f>Q579*H579</f>
        <v>0.00063000000000000003</v>
      </c>
      <c r="S579" s="228">
        <v>0</v>
      </c>
      <c r="T579" s="229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30" t="s">
        <v>282</v>
      </c>
      <c r="AT579" s="230" t="s">
        <v>127</v>
      </c>
      <c r="AU579" s="230" t="s">
        <v>89</v>
      </c>
      <c r="AY579" s="16" t="s">
        <v>124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6" t="s">
        <v>87</v>
      </c>
      <c r="BK579" s="231">
        <f>ROUND(I579*H579,2)</f>
        <v>0</v>
      </c>
      <c r="BL579" s="16" t="s">
        <v>282</v>
      </c>
      <c r="BM579" s="230" t="s">
        <v>905</v>
      </c>
    </row>
    <row r="580" s="13" customFormat="1">
      <c r="A580" s="13"/>
      <c r="B580" s="232"/>
      <c r="C580" s="233"/>
      <c r="D580" s="234" t="s">
        <v>133</v>
      </c>
      <c r="E580" s="235" t="s">
        <v>1</v>
      </c>
      <c r="F580" s="236" t="s">
        <v>884</v>
      </c>
      <c r="G580" s="233"/>
      <c r="H580" s="237">
        <v>4</v>
      </c>
      <c r="I580" s="238"/>
      <c r="J580" s="233"/>
      <c r="K580" s="233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133</v>
      </c>
      <c r="AU580" s="243" t="s">
        <v>89</v>
      </c>
      <c r="AV580" s="13" t="s">
        <v>89</v>
      </c>
      <c r="AW580" s="13" t="s">
        <v>35</v>
      </c>
      <c r="AX580" s="13" t="s">
        <v>79</v>
      </c>
      <c r="AY580" s="243" t="s">
        <v>124</v>
      </c>
    </row>
    <row r="581" s="13" customFormat="1">
      <c r="A581" s="13"/>
      <c r="B581" s="232"/>
      <c r="C581" s="233"/>
      <c r="D581" s="234" t="s">
        <v>133</v>
      </c>
      <c r="E581" s="235" t="s">
        <v>1</v>
      </c>
      <c r="F581" s="236" t="s">
        <v>885</v>
      </c>
      <c r="G581" s="233"/>
      <c r="H581" s="237">
        <v>1.25</v>
      </c>
      <c r="I581" s="238"/>
      <c r="J581" s="233"/>
      <c r="K581" s="233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133</v>
      </c>
      <c r="AU581" s="243" t="s">
        <v>89</v>
      </c>
      <c r="AV581" s="13" t="s">
        <v>89</v>
      </c>
      <c r="AW581" s="13" t="s">
        <v>35</v>
      </c>
      <c r="AX581" s="13" t="s">
        <v>79</v>
      </c>
      <c r="AY581" s="243" t="s">
        <v>124</v>
      </c>
    </row>
    <row r="582" s="14" customFormat="1">
      <c r="A582" s="14"/>
      <c r="B582" s="244"/>
      <c r="C582" s="245"/>
      <c r="D582" s="234" t="s">
        <v>133</v>
      </c>
      <c r="E582" s="246" t="s">
        <v>1</v>
      </c>
      <c r="F582" s="247" t="s">
        <v>134</v>
      </c>
      <c r="G582" s="245"/>
      <c r="H582" s="248">
        <v>5.25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4" t="s">
        <v>133</v>
      </c>
      <c r="AU582" s="254" t="s">
        <v>89</v>
      </c>
      <c r="AV582" s="14" t="s">
        <v>135</v>
      </c>
      <c r="AW582" s="14" t="s">
        <v>35</v>
      </c>
      <c r="AX582" s="14" t="s">
        <v>87</v>
      </c>
      <c r="AY582" s="254" t="s">
        <v>124</v>
      </c>
    </row>
    <row r="583" s="12" customFormat="1" ht="22.8" customHeight="1">
      <c r="A583" s="12"/>
      <c r="B583" s="202"/>
      <c r="C583" s="203"/>
      <c r="D583" s="204" t="s">
        <v>78</v>
      </c>
      <c r="E583" s="216" t="s">
        <v>906</v>
      </c>
      <c r="F583" s="216" t="s">
        <v>907</v>
      </c>
      <c r="G583" s="203"/>
      <c r="H583" s="203"/>
      <c r="I583" s="206"/>
      <c r="J583" s="217">
        <f>BK583</f>
        <v>0</v>
      </c>
      <c r="K583" s="203"/>
      <c r="L583" s="208"/>
      <c r="M583" s="209"/>
      <c r="N583" s="210"/>
      <c r="O583" s="210"/>
      <c r="P583" s="211">
        <f>SUM(P584:P589)</f>
        <v>0</v>
      </c>
      <c r="Q583" s="210"/>
      <c r="R583" s="211">
        <f>SUM(R584:R589)</f>
        <v>0.0019200000000000001</v>
      </c>
      <c r="S583" s="210"/>
      <c r="T583" s="212">
        <f>SUM(T584:T589)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13" t="s">
        <v>89</v>
      </c>
      <c r="AT583" s="214" t="s">
        <v>78</v>
      </c>
      <c r="AU583" s="214" t="s">
        <v>87</v>
      </c>
      <c r="AY583" s="213" t="s">
        <v>124</v>
      </c>
      <c r="BK583" s="215">
        <f>SUM(BK584:BK589)</f>
        <v>0</v>
      </c>
    </row>
    <row r="584" s="2" customFormat="1" ht="24.15" customHeight="1">
      <c r="A584" s="37"/>
      <c r="B584" s="38"/>
      <c r="C584" s="218" t="s">
        <v>908</v>
      </c>
      <c r="D584" s="218" t="s">
        <v>127</v>
      </c>
      <c r="E584" s="219" t="s">
        <v>909</v>
      </c>
      <c r="F584" s="220" t="s">
        <v>910</v>
      </c>
      <c r="G584" s="221" t="s">
        <v>224</v>
      </c>
      <c r="H584" s="222">
        <v>4</v>
      </c>
      <c r="I584" s="223"/>
      <c r="J584" s="224">
        <f>ROUND(I584*H584,2)</f>
        <v>0</v>
      </c>
      <c r="K584" s="225"/>
      <c r="L584" s="43"/>
      <c r="M584" s="226" t="s">
        <v>1</v>
      </c>
      <c r="N584" s="227" t="s">
        <v>44</v>
      </c>
      <c r="O584" s="90"/>
      <c r="P584" s="228">
        <f>O584*H584</f>
        <v>0</v>
      </c>
      <c r="Q584" s="228">
        <v>0.00021000000000000001</v>
      </c>
      <c r="R584" s="228">
        <f>Q584*H584</f>
        <v>0.00084000000000000003</v>
      </c>
      <c r="S584" s="228">
        <v>0</v>
      </c>
      <c r="T584" s="229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30" t="s">
        <v>282</v>
      </c>
      <c r="AT584" s="230" t="s">
        <v>127</v>
      </c>
      <c r="AU584" s="230" t="s">
        <v>89</v>
      </c>
      <c r="AY584" s="16" t="s">
        <v>124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6" t="s">
        <v>87</v>
      </c>
      <c r="BK584" s="231">
        <f>ROUND(I584*H584,2)</f>
        <v>0</v>
      </c>
      <c r="BL584" s="16" t="s">
        <v>282</v>
      </c>
      <c r="BM584" s="230" t="s">
        <v>911</v>
      </c>
    </row>
    <row r="585" s="13" customFormat="1">
      <c r="A585" s="13"/>
      <c r="B585" s="232"/>
      <c r="C585" s="233"/>
      <c r="D585" s="234" t="s">
        <v>133</v>
      </c>
      <c r="E585" s="235" t="s">
        <v>1</v>
      </c>
      <c r="F585" s="236" t="s">
        <v>912</v>
      </c>
      <c r="G585" s="233"/>
      <c r="H585" s="237">
        <v>4</v>
      </c>
      <c r="I585" s="238"/>
      <c r="J585" s="233"/>
      <c r="K585" s="233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133</v>
      </c>
      <c r="AU585" s="243" t="s">
        <v>89</v>
      </c>
      <c r="AV585" s="13" t="s">
        <v>89</v>
      </c>
      <c r="AW585" s="13" t="s">
        <v>35</v>
      </c>
      <c r="AX585" s="13" t="s">
        <v>79</v>
      </c>
      <c r="AY585" s="243" t="s">
        <v>124</v>
      </c>
    </row>
    <row r="586" s="14" customFormat="1">
      <c r="A586" s="14"/>
      <c r="B586" s="244"/>
      <c r="C586" s="245"/>
      <c r="D586" s="234" t="s">
        <v>133</v>
      </c>
      <c r="E586" s="246" t="s">
        <v>1</v>
      </c>
      <c r="F586" s="247" t="s">
        <v>134</v>
      </c>
      <c r="G586" s="245"/>
      <c r="H586" s="248">
        <v>4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4" t="s">
        <v>133</v>
      </c>
      <c r="AU586" s="254" t="s">
        <v>89</v>
      </c>
      <c r="AV586" s="14" t="s">
        <v>135</v>
      </c>
      <c r="AW586" s="14" t="s">
        <v>35</v>
      </c>
      <c r="AX586" s="14" t="s">
        <v>87</v>
      </c>
      <c r="AY586" s="254" t="s">
        <v>124</v>
      </c>
    </row>
    <row r="587" s="2" customFormat="1" ht="33" customHeight="1">
      <c r="A587" s="37"/>
      <c r="B587" s="38"/>
      <c r="C587" s="218" t="s">
        <v>913</v>
      </c>
      <c r="D587" s="218" t="s">
        <v>127</v>
      </c>
      <c r="E587" s="219" t="s">
        <v>914</v>
      </c>
      <c r="F587" s="220" t="s">
        <v>915</v>
      </c>
      <c r="G587" s="221" t="s">
        <v>224</v>
      </c>
      <c r="H587" s="222">
        <v>4</v>
      </c>
      <c r="I587" s="223"/>
      <c r="J587" s="224">
        <f>ROUND(I587*H587,2)</f>
        <v>0</v>
      </c>
      <c r="K587" s="225"/>
      <c r="L587" s="43"/>
      <c r="M587" s="226" t="s">
        <v>1</v>
      </c>
      <c r="N587" s="227" t="s">
        <v>44</v>
      </c>
      <c r="O587" s="90"/>
      <c r="P587" s="228">
        <f>O587*H587</f>
        <v>0</v>
      </c>
      <c r="Q587" s="228">
        <v>0.00027</v>
      </c>
      <c r="R587" s="228">
        <f>Q587*H587</f>
        <v>0.00108</v>
      </c>
      <c r="S587" s="228">
        <v>0</v>
      </c>
      <c r="T587" s="229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30" t="s">
        <v>135</v>
      </c>
      <c r="AT587" s="230" t="s">
        <v>127</v>
      </c>
      <c r="AU587" s="230" t="s">
        <v>89</v>
      </c>
      <c r="AY587" s="16" t="s">
        <v>124</v>
      </c>
      <c r="BE587" s="231">
        <f>IF(N587="základní",J587,0)</f>
        <v>0</v>
      </c>
      <c r="BF587" s="231">
        <f>IF(N587="snížená",J587,0)</f>
        <v>0</v>
      </c>
      <c r="BG587" s="231">
        <f>IF(N587="zákl. přenesená",J587,0)</f>
        <v>0</v>
      </c>
      <c r="BH587" s="231">
        <f>IF(N587="sníž. přenesená",J587,0)</f>
        <v>0</v>
      </c>
      <c r="BI587" s="231">
        <f>IF(N587="nulová",J587,0)</f>
        <v>0</v>
      </c>
      <c r="BJ587" s="16" t="s">
        <v>87</v>
      </c>
      <c r="BK587" s="231">
        <f>ROUND(I587*H587,2)</f>
        <v>0</v>
      </c>
      <c r="BL587" s="16" t="s">
        <v>135</v>
      </c>
      <c r="BM587" s="230" t="s">
        <v>916</v>
      </c>
    </row>
    <row r="588" s="13" customFormat="1">
      <c r="A588" s="13"/>
      <c r="B588" s="232"/>
      <c r="C588" s="233"/>
      <c r="D588" s="234" t="s">
        <v>133</v>
      </c>
      <c r="E588" s="235" t="s">
        <v>1</v>
      </c>
      <c r="F588" s="236" t="s">
        <v>912</v>
      </c>
      <c r="G588" s="233"/>
      <c r="H588" s="237">
        <v>4</v>
      </c>
      <c r="I588" s="238"/>
      <c r="J588" s="233"/>
      <c r="K588" s="233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133</v>
      </c>
      <c r="AU588" s="243" t="s">
        <v>89</v>
      </c>
      <c r="AV588" s="13" t="s">
        <v>89</v>
      </c>
      <c r="AW588" s="13" t="s">
        <v>35</v>
      </c>
      <c r="AX588" s="13" t="s">
        <v>79</v>
      </c>
      <c r="AY588" s="243" t="s">
        <v>124</v>
      </c>
    </row>
    <row r="589" s="14" customFormat="1">
      <c r="A589" s="14"/>
      <c r="B589" s="244"/>
      <c r="C589" s="245"/>
      <c r="D589" s="234" t="s">
        <v>133</v>
      </c>
      <c r="E589" s="246" t="s">
        <v>1</v>
      </c>
      <c r="F589" s="247" t="s">
        <v>134</v>
      </c>
      <c r="G589" s="245"/>
      <c r="H589" s="248">
        <v>4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4" t="s">
        <v>133</v>
      </c>
      <c r="AU589" s="254" t="s">
        <v>89</v>
      </c>
      <c r="AV589" s="14" t="s">
        <v>135</v>
      </c>
      <c r="AW589" s="14" t="s">
        <v>35</v>
      </c>
      <c r="AX589" s="14" t="s">
        <v>87</v>
      </c>
      <c r="AY589" s="254" t="s">
        <v>124</v>
      </c>
    </row>
    <row r="590" s="12" customFormat="1" ht="22.8" customHeight="1">
      <c r="A590" s="12"/>
      <c r="B590" s="202"/>
      <c r="C590" s="203"/>
      <c r="D590" s="204" t="s">
        <v>78</v>
      </c>
      <c r="E590" s="216" t="s">
        <v>917</v>
      </c>
      <c r="F590" s="216" t="s">
        <v>918</v>
      </c>
      <c r="G590" s="203"/>
      <c r="H590" s="203"/>
      <c r="I590" s="206"/>
      <c r="J590" s="217">
        <f>BK590</f>
        <v>0</v>
      </c>
      <c r="K590" s="203"/>
      <c r="L590" s="208"/>
      <c r="M590" s="209"/>
      <c r="N590" s="210"/>
      <c r="O590" s="210"/>
      <c r="P590" s="211">
        <f>SUM(P591:P596)</f>
        <v>0</v>
      </c>
      <c r="Q590" s="210"/>
      <c r="R590" s="211">
        <f>SUM(R591:R596)</f>
        <v>0.073999999999999996</v>
      </c>
      <c r="S590" s="210"/>
      <c r="T590" s="212">
        <f>SUM(T591:T596)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213" t="s">
        <v>89</v>
      </c>
      <c r="AT590" s="214" t="s">
        <v>78</v>
      </c>
      <c r="AU590" s="214" t="s">
        <v>87</v>
      </c>
      <c r="AY590" s="213" t="s">
        <v>124</v>
      </c>
      <c r="BK590" s="215">
        <f>SUM(BK591:BK596)</f>
        <v>0</v>
      </c>
    </row>
    <row r="591" s="2" customFormat="1" ht="21.75" customHeight="1">
      <c r="A591" s="37"/>
      <c r="B591" s="38"/>
      <c r="C591" s="218" t="s">
        <v>919</v>
      </c>
      <c r="D591" s="218" t="s">
        <v>127</v>
      </c>
      <c r="E591" s="219" t="s">
        <v>920</v>
      </c>
      <c r="F591" s="220" t="s">
        <v>921</v>
      </c>
      <c r="G591" s="221" t="s">
        <v>224</v>
      </c>
      <c r="H591" s="222">
        <v>5.25</v>
      </c>
      <c r="I591" s="223"/>
      <c r="J591" s="224">
        <f>ROUND(I591*H591,2)</f>
        <v>0</v>
      </c>
      <c r="K591" s="225"/>
      <c r="L591" s="43"/>
      <c r="M591" s="226" t="s">
        <v>1</v>
      </c>
      <c r="N591" s="227" t="s">
        <v>44</v>
      </c>
      <c r="O591" s="90"/>
      <c r="P591" s="228">
        <f>O591*H591</f>
        <v>0</v>
      </c>
      <c r="Q591" s="228">
        <v>0</v>
      </c>
      <c r="R591" s="228">
        <f>Q591*H591</f>
        <v>0</v>
      </c>
      <c r="S591" s="228">
        <v>0</v>
      </c>
      <c r="T591" s="229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30" t="s">
        <v>282</v>
      </c>
      <c r="AT591" s="230" t="s">
        <v>127</v>
      </c>
      <c r="AU591" s="230" t="s">
        <v>89</v>
      </c>
      <c r="AY591" s="16" t="s">
        <v>124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16" t="s">
        <v>87</v>
      </c>
      <c r="BK591" s="231">
        <f>ROUND(I591*H591,2)</f>
        <v>0</v>
      </c>
      <c r="BL591" s="16" t="s">
        <v>282</v>
      </c>
      <c r="BM591" s="230" t="s">
        <v>922</v>
      </c>
    </row>
    <row r="592" s="13" customFormat="1">
      <c r="A592" s="13"/>
      <c r="B592" s="232"/>
      <c r="C592" s="233"/>
      <c r="D592" s="234" t="s">
        <v>133</v>
      </c>
      <c r="E592" s="235" t="s">
        <v>1</v>
      </c>
      <c r="F592" s="236" t="s">
        <v>884</v>
      </c>
      <c r="G592" s="233"/>
      <c r="H592" s="237">
        <v>4</v>
      </c>
      <c r="I592" s="238"/>
      <c r="J592" s="233"/>
      <c r="K592" s="233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133</v>
      </c>
      <c r="AU592" s="243" t="s">
        <v>89</v>
      </c>
      <c r="AV592" s="13" t="s">
        <v>89</v>
      </c>
      <c r="AW592" s="13" t="s">
        <v>35</v>
      </c>
      <c r="AX592" s="13" t="s">
        <v>79</v>
      </c>
      <c r="AY592" s="243" t="s">
        <v>124</v>
      </c>
    </row>
    <row r="593" s="13" customFormat="1">
      <c r="A593" s="13"/>
      <c r="B593" s="232"/>
      <c r="C593" s="233"/>
      <c r="D593" s="234" t="s">
        <v>133</v>
      </c>
      <c r="E593" s="235" t="s">
        <v>1</v>
      </c>
      <c r="F593" s="236" t="s">
        <v>885</v>
      </c>
      <c r="G593" s="233"/>
      <c r="H593" s="237">
        <v>1.25</v>
      </c>
      <c r="I593" s="238"/>
      <c r="J593" s="233"/>
      <c r="K593" s="233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133</v>
      </c>
      <c r="AU593" s="243" t="s">
        <v>89</v>
      </c>
      <c r="AV593" s="13" t="s">
        <v>89</v>
      </c>
      <c r="AW593" s="13" t="s">
        <v>35</v>
      </c>
      <c r="AX593" s="13" t="s">
        <v>79</v>
      </c>
      <c r="AY593" s="243" t="s">
        <v>124</v>
      </c>
    </row>
    <row r="594" s="14" customFormat="1">
      <c r="A594" s="14"/>
      <c r="B594" s="244"/>
      <c r="C594" s="245"/>
      <c r="D594" s="234" t="s">
        <v>133</v>
      </c>
      <c r="E594" s="246" t="s">
        <v>1</v>
      </c>
      <c r="F594" s="247" t="s">
        <v>134</v>
      </c>
      <c r="G594" s="245"/>
      <c r="H594" s="248">
        <v>5.25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4" t="s">
        <v>133</v>
      </c>
      <c r="AU594" s="254" t="s">
        <v>89</v>
      </c>
      <c r="AV594" s="14" t="s">
        <v>135</v>
      </c>
      <c r="AW594" s="14" t="s">
        <v>35</v>
      </c>
      <c r="AX594" s="14" t="s">
        <v>87</v>
      </c>
      <c r="AY594" s="254" t="s">
        <v>124</v>
      </c>
    </row>
    <row r="595" s="2" customFormat="1" ht="16.5" customHeight="1">
      <c r="A595" s="37"/>
      <c r="B595" s="38"/>
      <c r="C595" s="262" t="s">
        <v>923</v>
      </c>
      <c r="D595" s="262" t="s">
        <v>227</v>
      </c>
      <c r="E595" s="263" t="s">
        <v>924</v>
      </c>
      <c r="F595" s="264" t="s">
        <v>925</v>
      </c>
      <c r="G595" s="265" t="s">
        <v>300</v>
      </c>
      <c r="H595" s="266">
        <v>0.073999999999999996</v>
      </c>
      <c r="I595" s="267"/>
      <c r="J595" s="268">
        <f>ROUND(I595*H595,2)</f>
        <v>0</v>
      </c>
      <c r="K595" s="269"/>
      <c r="L595" s="270"/>
      <c r="M595" s="271" t="s">
        <v>1</v>
      </c>
      <c r="N595" s="272" t="s">
        <v>44</v>
      </c>
      <c r="O595" s="90"/>
      <c r="P595" s="228">
        <f>O595*H595</f>
        <v>0</v>
      </c>
      <c r="Q595" s="228">
        <v>1</v>
      </c>
      <c r="R595" s="228">
        <f>Q595*H595</f>
        <v>0.073999999999999996</v>
      </c>
      <c r="S595" s="228">
        <v>0</v>
      </c>
      <c r="T595" s="229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230" t="s">
        <v>377</v>
      </c>
      <c r="AT595" s="230" t="s">
        <v>227</v>
      </c>
      <c r="AU595" s="230" t="s">
        <v>89</v>
      </c>
      <c r="AY595" s="16" t="s">
        <v>124</v>
      </c>
      <c r="BE595" s="231">
        <f>IF(N595="základní",J595,0)</f>
        <v>0</v>
      </c>
      <c r="BF595" s="231">
        <f>IF(N595="snížená",J595,0)</f>
        <v>0</v>
      </c>
      <c r="BG595" s="231">
        <f>IF(N595="zákl. přenesená",J595,0)</f>
        <v>0</v>
      </c>
      <c r="BH595" s="231">
        <f>IF(N595="sníž. přenesená",J595,0)</f>
        <v>0</v>
      </c>
      <c r="BI595" s="231">
        <f>IF(N595="nulová",J595,0)</f>
        <v>0</v>
      </c>
      <c r="BJ595" s="16" t="s">
        <v>87</v>
      </c>
      <c r="BK595" s="231">
        <f>ROUND(I595*H595,2)</f>
        <v>0</v>
      </c>
      <c r="BL595" s="16" t="s">
        <v>282</v>
      </c>
      <c r="BM595" s="230" t="s">
        <v>926</v>
      </c>
    </row>
    <row r="596" s="13" customFormat="1">
      <c r="A596" s="13"/>
      <c r="B596" s="232"/>
      <c r="C596" s="233"/>
      <c r="D596" s="234" t="s">
        <v>133</v>
      </c>
      <c r="E596" s="233"/>
      <c r="F596" s="236" t="s">
        <v>927</v>
      </c>
      <c r="G596" s="233"/>
      <c r="H596" s="237">
        <v>0.073999999999999996</v>
      </c>
      <c r="I596" s="238"/>
      <c r="J596" s="233"/>
      <c r="K596" s="233"/>
      <c r="L596" s="239"/>
      <c r="M596" s="274"/>
      <c r="N596" s="275"/>
      <c r="O596" s="275"/>
      <c r="P596" s="275"/>
      <c r="Q596" s="275"/>
      <c r="R596" s="275"/>
      <c r="S596" s="275"/>
      <c r="T596" s="276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133</v>
      </c>
      <c r="AU596" s="243" t="s">
        <v>89</v>
      </c>
      <c r="AV596" s="13" t="s">
        <v>89</v>
      </c>
      <c r="AW596" s="13" t="s">
        <v>4</v>
      </c>
      <c r="AX596" s="13" t="s">
        <v>87</v>
      </c>
      <c r="AY596" s="243" t="s">
        <v>124</v>
      </c>
    </row>
    <row r="597" s="2" customFormat="1" ht="6.96" customHeight="1">
      <c r="A597" s="37"/>
      <c r="B597" s="65"/>
      <c r="C597" s="66"/>
      <c r="D597" s="66"/>
      <c r="E597" s="66"/>
      <c r="F597" s="66"/>
      <c r="G597" s="66"/>
      <c r="H597" s="66"/>
      <c r="I597" s="66"/>
      <c r="J597" s="66"/>
      <c r="K597" s="66"/>
      <c r="L597" s="43"/>
      <c r="M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</row>
  </sheetData>
  <sheetProtection sheet="1" autoFilter="0" formatColumns="0" formatRows="0" objects="1" scenarios="1" spinCount="100000" saltValue="V2iAf7AZT9zhCyEzSWLd2tHk2hfIM2VOIG/GCP54Nc4Dzapv2MPyauQY5DHA5cJH8XqqcX9hjUZyDJxLErAuPg==" hashValue="HSC5ZFPO1wc6yDZ70d9tHoYTLTmdQvm1tQkiVmppaoZ4mJ/On1BHlEET1CwomTAo56uXd9Uw9HJV39qE/PakFQ==" algorithmName="SHA-512" password="CC35"/>
  <autoFilter ref="C136:K596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Vit Trefil</dc:creator>
  <cp:lastModifiedBy>Vit Trefil</cp:lastModifiedBy>
  <dcterms:created xsi:type="dcterms:W3CDTF">2026-02-18T14:09:24Z</dcterms:created>
  <dcterms:modified xsi:type="dcterms:W3CDTF">2026-02-18T14:09:26Z</dcterms:modified>
</cp:coreProperties>
</file>